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72" tabRatio="693" activeTab="1"/>
  </bookViews>
  <sheets>
    <sheet name="一般公共预算收支预算调整表" sheetId="8" r:id="rId1"/>
    <sheet name="政府性基金预算收支预算调整表" sheetId="9" r:id="rId2"/>
    <sheet name="国有资本经营预算收支预算调整表" sheetId="10" r:id="rId3"/>
    <sheet name="债务情况表" sheetId="7" r:id="rId4"/>
    <sheet name="一般债券 " sheetId="4" r:id="rId5"/>
    <sheet name="专项债券 " sheetId="5" r:id="rId6"/>
  </sheets>
  <calcPr calcId="144525"/>
</workbook>
</file>

<file path=xl/sharedStrings.xml><?xml version="1.0" encoding="utf-8"?>
<sst xmlns="http://schemas.openxmlformats.org/spreadsheetml/2006/main" count="169" uniqueCount="81">
  <si>
    <t>附件1：</t>
  </si>
  <si>
    <t>阎良区2023年一般公共预算收支预算调整表（草案）</t>
  </si>
  <si>
    <t>单位：万元</t>
  </si>
  <si>
    <t>收  入</t>
  </si>
  <si>
    <t>支  出</t>
  </si>
  <si>
    <t>项  目</t>
  </si>
  <si>
    <t>年度预算</t>
  </si>
  <si>
    <t>增减      （+，-）</t>
  </si>
  <si>
    <t>调整预算</t>
  </si>
  <si>
    <t>一、区级收入</t>
  </si>
  <si>
    <t>一、区级支出</t>
  </si>
  <si>
    <t>二、上级补助收入</t>
  </si>
  <si>
    <t>二、上解上级支出</t>
  </si>
  <si>
    <t>三、债务收入</t>
  </si>
  <si>
    <t>三、调出资金</t>
  </si>
  <si>
    <t xml:space="preserve">    转贷新增一般债券收入</t>
  </si>
  <si>
    <t>四、债务还本支出</t>
  </si>
  <si>
    <t xml:space="preserve">    转贷再融资一般债券收入</t>
  </si>
  <si>
    <t>地方政府一般性债务还本支出</t>
  </si>
  <si>
    <t>四、上年结转</t>
  </si>
  <si>
    <t>五、年终结余</t>
  </si>
  <si>
    <t>五、调入资金</t>
  </si>
  <si>
    <t xml:space="preserve">    结转下年支出</t>
  </si>
  <si>
    <t>六、动用预算稳定调节基金</t>
  </si>
  <si>
    <t>总计</t>
  </si>
  <si>
    <t>附件2：</t>
  </si>
  <si>
    <t>阎良区2023年政府性基金预算收支预算调整表（草案）</t>
  </si>
  <si>
    <t xml:space="preserve">    专项债券收入</t>
  </si>
  <si>
    <t>附件3：</t>
  </si>
  <si>
    <t>阎良区2023年国有资本经营预算收支预算调整表（草案）</t>
  </si>
  <si>
    <t>三、上年结转</t>
  </si>
  <si>
    <t>四、年终结余</t>
  </si>
  <si>
    <t>附件4:</t>
  </si>
  <si>
    <t>阎良区2023年债务情况表（草案）</t>
  </si>
  <si>
    <t>项目</t>
  </si>
  <si>
    <t>2023年年初债务余额</t>
  </si>
  <si>
    <t>2023年新增债务</t>
  </si>
  <si>
    <t>2023年消化债务</t>
  </si>
  <si>
    <t>2023年10月底债务余额</t>
  </si>
  <si>
    <t>2022年底债务限额</t>
  </si>
  <si>
    <t>一般债务</t>
  </si>
  <si>
    <t>专项债务</t>
  </si>
  <si>
    <t>附件5：</t>
  </si>
  <si>
    <t>阎良区2023年新增地方政府一般债券安排表（草案）</t>
  </si>
  <si>
    <t>序号</t>
  </si>
  <si>
    <t>项目单位</t>
  </si>
  <si>
    <t>项目名称</t>
  </si>
  <si>
    <t>新增债券额度</t>
  </si>
  <si>
    <t>功能分类</t>
  </si>
  <si>
    <t>经济分类</t>
  </si>
  <si>
    <t>阎良区住建局</t>
  </si>
  <si>
    <t>阎良区西飞大道（试飞院路-人民中路）道路提升改造项目</t>
  </si>
  <si>
    <t>2120399 其他城乡社区公共设施支出</t>
  </si>
  <si>
    <t>50302 基础设施建设</t>
  </si>
  <si>
    <t>阎良区润天大道与咸铜侯西铁路立交桥建设项目</t>
  </si>
  <si>
    <t>阎良区年丰路下穿通道提升改造项目</t>
  </si>
  <si>
    <t>阎良区西沃北路道路提升改造项目</t>
  </si>
  <si>
    <t>经济开发区管委会</t>
  </si>
  <si>
    <t>阎良区经发路、发展路道路接通项目</t>
  </si>
  <si>
    <t>阎良区荆山开发区管理委员会</t>
  </si>
  <si>
    <t>富阎新区阎良产业带航博大道提升改造项目</t>
  </si>
  <si>
    <t>2120501 城乡社区环境卫生</t>
  </si>
  <si>
    <t>50601 资本性支出（一）</t>
  </si>
  <si>
    <t>富阎新区阎良产业带基础设施配套道路项目一期</t>
  </si>
  <si>
    <t>阎良区水务局</t>
  </si>
  <si>
    <t>二龙口水库维修养护</t>
  </si>
  <si>
    <t>2130319 江河湖库水系综合整治</t>
  </si>
  <si>
    <t>阎良区试飞院路道路提升改造项目</t>
  </si>
  <si>
    <t>附件6：</t>
  </si>
  <si>
    <t>阎良区2023年新增地方政府专项债券安排表（草案）</t>
  </si>
  <si>
    <t>债券类型</t>
  </si>
  <si>
    <t>保障性安居工程</t>
  </si>
  <si>
    <t>阎良区保障性租赁住房项目一期</t>
  </si>
  <si>
    <t>2290402 其他地方自行试点项目收益专项债券收入安排的支出</t>
  </si>
  <si>
    <t>50402 基础设施建设</t>
  </si>
  <si>
    <t>阎良区保障性租赁住房项目二期</t>
  </si>
  <si>
    <t>阎良区新型工业园区保障性租赁住房项目</t>
  </si>
  <si>
    <t>产业园区基础设施</t>
  </si>
  <si>
    <t>阎良区航城融创园区建设管理有限责任公司</t>
  </si>
  <si>
    <t>阎良区航空供应链基础配套项目——部件装配集成交付中心</t>
  </si>
  <si>
    <t>59999 其他支出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</si>
</sst>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_ "/>
    <numFmt numFmtId="177" formatCode="_ * #,##0_ ;_ * \-#,##0_ ;_ * &quot;-&quot;??_ ;_ @_ "/>
  </numFmts>
  <fonts count="38">
    <font>
      <sz val="11"/>
      <color indexed="8"/>
      <name val="Tahoma"/>
      <charset val="134"/>
    </font>
    <font>
      <b/>
      <sz val="11"/>
      <color indexed="8"/>
      <name val="Tahoma"/>
      <charset val="134"/>
    </font>
    <font>
      <sz val="12"/>
      <name val="宋体"/>
      <charset val="134"/>
    </font>
    <font>
      <sz val="18"/>
      <name val="方正小标宋简体"/>
      <charset val="134"/>
    </font>
    <font>
      <b/>
      <sz val="14"/>
      <name val="宋体"/>
      <charset val="134"/>
    </font>
    <font>
      <sz val="12"/>
      <color indexed="8"/>
      <name val="宋体"/>
      <charset val="134"/>
    </font>
    <font>
      <sz val="12"/>
      <name val="Tahoma"/>
      <charset val="134"/>
    </font>
    <font>
      <b/>
      <sz val="12"/>
      <name val="宋体"/>
      <charset val="134"/>
    </font>
    <font>
      <b/>
      <sz val="12"/>
      <name val="Tahoma"/>
      <charset val="134"/>
    </font>
    <font>
      <b/>
      <sz val="12"/>
      <color indexed="8"/>
      <name val="宋体"/>
      <charset val="134"/>
    </font>
    <font>
      <b/>
      <sz val="14"/>
      <color indexed="8"/>
      <name val="宋体"/>
      <charset val="134"/>
    </font>
    <font>
      <sz val="12"/>
      <color indexed="8"/>
      <name val="Tahoma"/>
      <charset val="134"/>
    </font>
    <font>
      <b/>
      <sz val="12"/>
      <color indexed="8"/>
      <name val="Tahoma"/>
      <charset val="134"/>
    </font>
    <font>
      <sz val="18"/>
      <name val="宋体"/>
      <charset val="134"/>
    </font>
    <font>
      <sz val="18"/>
      <color indexed="8"/>
      <name val="方正小标宋简体"/>
      <charset val="134"/>
    </font>
    <font>
      <b/>
      <sz val="12"/>
      <name val="宋体"/>
      <charset val="134"/>
      <scheme val="minor"/>
    </font>
    <font>
      <b/>
      <sz val="18"/>
      <color indexed="8"/>
      <name val="宋体"/>
      <charset val="134"/>
    </font>
    <font>
      <sz val="11"/>
      <color indexed="8"/>
      <name val="宋体"/>
      <charset val="134"/>
    </font>
    <font>
      <b/>
      <sz val="18"/>
      <color indexed="8"/>
      <name val="Tahoma"/>
      <charset val="134"/>
    </font>
    <font>
      <sz val="11"/>
      <color indexed="10"/>
      <name val="宋体"/>
      <charset val="0"/>
    </font>
    <font>
      <sz val="11"/>
      <color indexed="60"/>
      <name val="宋体"/>
      <charset val="0"/>
    </font>
    <font>
      <sz val="11"/>
      <color indexed="8"/>
      <name val="宋体"/>
      <charset val="0"/>
    </font>
    <font>
      <b/>
      <sz val="18"/>
      <color indexed="62"/>
      <name val="宋体"/>
      <charset val="134"/>
    </font>
    <font>
      <sz val="11"/>
      <color indexed="17"/>
      <name val="宋体"/>
      <charset val="0"/>
    </font>
    <font>
      <sz val="11"/>
      <color indexed="9"/>
      <name val="宋体"/>
      <charset val="0"/>
    </font>
    <font>
      <sz val="11"/>
      <color indexed="62"/>
      <name val="宋体"/>
      <charset val="0"/>
    </font>
    <font>
      <u/>
      <sz val="11"/>
      <color indexed="12"/>
      <name val="宋体"/>
      <charset val="0"/>
    </font>
    <font>
      <i/>
      <sz val="11"/>
      <color indexed="23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0"/>
      <name val="Arial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60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10" borderId="6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6" borderId="5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17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2" fillId="14" borderId="9" applyNumberFormat="0" applyAlignment="0" applyProtection="0">
      <alignment vertical="center"/>
    </xf>
    <xf numFmtId="0" fontId="33" fillId="14" borderId="6" applyNumberFormat="0" applyAlignment="0" applyProtection="0">
      <alignment vertical="center"/>
    </xf>
    <xf numFmtId="0" fontId="34" fillId="15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37" fillId="0" borderId="0" applyBorder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54" applyAlignment="1">
      <alignment horizontal="left" vertical="center"/>
    </xf>
    <xf numFmtId="0" fontId="3" fillId="0" borderId="0" xfId="54" applyFont="1" applyAlignment="1">
      <alignment horizontal="center"/>
    </xf>
    <xf numFmtId="0" fontId="2" fillId="0" borderId="0" xfId="54" applyAlignment="1">
      <alignment horizontal="right" vertical="center"/>
    </xf>
    <xf numFmtId="0" fontId="4" fillId="0" borderId="1" xfId="54" applyFont="1" applyBorder="1" applyAlignment="1">
      <alignment horizontal="center" vertical="center"/>
    </xf>
    <xf numFmtId="0" fontId="2" fillId="0" borderId="1" xfId="54" applyFont="1" applyBorder="1" applyAlignment="1">
      <alignment horizontal="center" vertical="center"/>
    </xf>
    <xf numFmtId="0" fontId="2" fillId="0" borderId="1" xfId="54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7" fontId="6" fillId="0" borderId="1" xfId="57" applyNumberFormat="1" applyFont="1" applyFill="1" applyBorder="1" applyAlignment="1">
      <alignment vertical="center"/>
    </xf>
    <xf numFmtId="177" fontId="2" fillId="0" borderId="1" xfId="57" applyNumberFormat="1" applyFont="1" applyFill="1" applyBorder="1" applyAlignment="1">
      <alignment vertical="center" wrapText="1"/>
    </xf>
    <xf numFmtId="0" fontId="5" fillId="0" borderId="1" xfId="0" applyFont="1" applyBorder="1">
      <alignment vertical="center"/>
    </xf>
    <xf numFmtId="0" fontId="2" fillId="0" borderId="1" xfId="54" applyFont="1" applyFill="1" applyBorder="1" applyAlignment="1">
      <alignment horizontal="center" vertical="center" wrapText="1"/>
    </xf>
    <xf numFmtId="0" fontId="2" fillId="0" borderId="1" xfId="54" applyFont="1" applyBorder="1" applyAlignment="1">
      <alignment horizontal="center" vertical="center" wrapText="1"/>
    </xf>
    <xf numFmtId="177" fontId="6" fillId="0" borderId="1" xfId="57" applyNumberFormat="1" applyFont="1" applyBorder="1" applyAlignment="1">
      <alignment vertical="center"/>
    </xf>
    <xf numFmtId="0" fontId="7" fillId="0" borderId="1" xfId="54" applyFont="1" applyBorder="1" applyAlignment="1">
      <alignment horizontal="center" vertical="center"/>
    </xf>
    <xf numFmtId="177" fontId="8" fillId="0" borderId="1" xfId="57" applyNumberFormat="1" applyFont="1" applyBorder="1" applyAlignment="1">
      <alignment vertical="center"/>
    </xf>
    <xf numFmtId="177" fontId="7" fillId="0" borderId="1" xfId="57" applyNumberFormat="1" applyFont="1" applyFill="1" applyBorder="1" applyAlignment="1">
      <alignment vertical="center" wrapText="1"/>
    </xf>
    <xf numFmtId="0" fontId="9" fillId="0" borderId="1" xfId="0" applyFont="1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2" fillId="0" borderId="0" xfId="54" applyFont="1" applyAlignment="1">
      <alignment horizontal="left" vertical="center"/>
    </xf>
    <xf numFmtId="0" fontId="3" fillId="0" borderId="0" xfId="54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176" fontId="11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right" vertical="center"/>
    </xf>
    <xf numFmtId="0" fontId="7" fillId="0" borderId="2" xfId="54" applyFont="1" applyBorder="1" applyAlignment="1">
      <alignment horizontal="center" vertical="center"/>
    </xf>
    <xf numFmtId="0" fontId="7" fillId="0" borderId="3" xfId="54" applyFont="1" applyBorder="1" applyAlignment="1">
      <alignment horizontal="center" vertical="center"/>
    </xf>
    <xf numFmtId="0" fontId="7" fillId="0" borderId="4" xfId="54" applyFont="1" applyBorder="1" applyAlignment="1">
      <alignment horizontal="center" vertical="center"/>
    </xf>
    <xf numFmtId="177" fontId="8" fillId="0" borderId="1" xfId="57" applyNumberFormat="1" applyFont="1" applyBorder="1" applyAlignment="1">
      <alignment horizontal="right" vertical="center"/>
    </xf>
    <xf numFmtId="0" fontId="12" fillId="0" borderId="1" xfId="0" applyFont="1" applyBorder="1">
      <alignment vertical="center"/>
    </xf>
    <xf numFmtId="0" fontId="13" fillId="0" borderId="0" xfId="54" applyFont="1" applyAlignment="1">
      <alignment horizontal="center"/>
    </xf>
    <xf numFmtId="0" fontId="2" fillId="0" borderId="0" xfId="54" applyFont="1" applyFill="1" applyAlignment="1"/>
    <xf numFmtId="0" fontId="2" fillId="0" borderId="0" xfId="54" applyFont="1" applyFill="1" applyAlignment="1">
      <alignment wrapText="1"/>
    </xf>
    <xf numFmtId="0" fontId="2" fillId="0" borderId="0" xfId="54" applyFont="1" applyFill="1" applyAlignment="1">
      <alignment horizontal="center"/>
    </xf>
    <xf numFmtId="0" fontId="5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2" fillId="0" borderId="0" xfId="54" applyFont="1" applyFill="1" applyAlignment="1">
      <alignment horizontal="right"/>
    </xf>
    <xf numFmtId="0" fontId="7" fillId="0" borderId="1" xfId="54" applyFont="1" applyFill="1" applyBorder="1" applyAlignment="1">
      <alignment horizontal="center" vertical="center" wrapText="1"/>
    </xf>
    <xf numFmtId="0" fontId="15" fillId="0" borderId="1" xfId="59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/>
    </xf>
    <xf numFmtId="41" fontId="11" fillId="0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0" fontId="17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 indent="2"/>
    </xf>
    <xf numFmtId="0" fontId="0" fillId="0" borderId="1" xfId="0" applyBorder="1">
      <alignment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千位分隔[0] 4" xfId="46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" xfId="53"/>
    <cellStyle name="常规 3" xfId="54"/>
    <cellStyle name="千位分隔 2" xfId="55"/>
    <cellStyle name="常规 4" xfId="56"/>
    <cellStyle name="千位分隔 3" xfId="57"/>
    <cellStyle name="常规 5" xfId="58"/>
    <cellStyle name="3232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A12" sqref="$A12:$XFD12"/>
    </sheetView>
  </sheetViews>
  <sheetFormatPr defaultColWidth="9" defaultRowHeight="13.8"/>
  <cols>
    <col min="1" max="1" width="28.4166666666667" customWidth="1"/>
    <col min="2" max="2" width="11.5" customWidth="1"/>
    <col min="3" max="3" width="11" customWidth="1"/>
    <col min="4" max="4" width="12.25" customWidth="1"/>
    <col min="5" max="5" width="33.25" customWidth="1"/>
    <col min="6" max="6" width="10.3333333333333" customWidth="1"/>
    <col min="7" max="7" width="10.0833333333333" customWidth="1"/>
    <col min="8" max="8" width="12.1666666666667" customWidth="1"/>
    <col min="9" max="10" width="13.625" customWidth="1"/>
  </cols>
  <sheetData>
    <row r="1" customFormat="1" ht="15.6" spans="1:1">
      <c r="A1" s="40" t="s">
        <v>0</v>
      </c>
    </row>
    <row r="2" ht="20" customHeight="1" spans="1:11">
      <c r="A2" s="45" t="s">
        <v>1</v>
      </c>
      <c r="B2" s="45"/>
      <c r="C2" s="45"/>
      <c r="D2" s="45"/>
      <c r="E2" s="45"/>
      <c r="F2" s="45"/>
      <c r="G2" s="45"/>
      <c r="H2" s="45"/>
      <c r="I2" s="56"/>
      <c r="J2" s="56"/>
      <c r="K2" s="57"/>
    </row>
    <row r="3" ht="15" customHeight="1" spans="7:10">
      <c r="G3" s="46"/>
      <c r="H3" s="46" t="s">
        <v>2</v>
      </c>
      <c r="I3" s="46"/>
      <c r="J3" s="46"/>
    </row>
    <row r="4" ht="24" customHeight="1" spans="1:10">
      <c r="A4" s="47" t="s">
        <v>3</v>
      </c>
      <c r="B4" s="48"/>
      <c r="C4" s="48"/>
      <c r="D4" s="49"/>
      <c r="E4" s="50" t="s">
        <v>4</v>
      </c>
      <c r="F4" s="50"/>
      <c r="G4" s="50"/>
      <c r="H4" s="50"/>
      <c r="I4" s="58"/>
      <c r="J4" s="58"/>
    </row>
    <row r="5" ht="35" customHeight="1" spans="1:10">
      <c r="A5" s="50" t="s">
        <v>5</v>
      </c>
      <c r="B5" s="50" t="s">
        <v>6</v>
      </c>
      <c r="C5" s="51" t="s">
        <v>7</v>
      </c>
      <c r="D5" s="49" t="s">
        <v>8</v>
      </c>
      <c r="E5" s="50" t="s">
        <v>5</v>
      </c>
      <c r="F5" s="50" t="s">
        <v>6</v>
      </c>
      <c r="G5" s="51" t="s">
        <v>7</v>
      </c>
      <c r="H5" s="49" t="s">
        <v>8</v>
      </c>
      <c r="I5" s="58"/>
      <c r="J5" s="58"/>
    </row>
    <row r="6" ht="25" customHeight="1" spans="1:10">
      <c r="A6" s="52" t="s">
        <v>9</v>
      </c>
      <c r="B6" s="53">
        <v>82200</v>
      </c>
      <c r="C6" s="54">
        <v>37656</v>
      </c>
      <c r="D6" s="53">
        <v>119856</v>
      </c>
      <c r="E6" s="52" t="s">
        <v>10</v>
      </c>
      <c r="F6" s="53">
        <v>203202</v>
      </c>
      <c r="G6" s="53">
        <v>83793</v>
      </c>
      <c r="H6" s="53">
        <f>286995</f>
        <v>286995</v>
      </c>
      <c r="I6" s="58"/>
      <c r="J6" s="58"/>
    </row>
    <row r="7" ht="25" customHeight="1" spans="1:10">
      <c r="A7" s="52" t="s">
        <v>11</v>
      </c>
      <c r="B7" s="53">
        <f>51712+13636+5210</f>
        <v>70558</v>
      </c>
      <c r="C7" s="53">
        <v>83120</v>
      </c>
      <c r="D7" s="53">
        <v>153678</v>
      </c>
      <c r="E7" s="52" t="s">
        <v>12</v>
      </c>
      <c r="F7" s="53">
        <v>47618</v>
      </c>
      <c r="G7" s="53">
        <v>-39118</v>
      </c>
      <c r="H7" s="53">
        <f>F7+G7</f>
        <v>8500</v>
      </c>
      <c r="I7" s="58"/>
      <c r="J7" s="58"/>
    </row>
    <row r="8" ht="25" customHeight="1" spans="1:10">
      <c r="A8" s="52" t="s">
        <v>13</v>
      </c>
      <c r="B8" s="53">
        <f>SUM(B10)</f>
        <v>0</v>
      </c>
      <c r="C8" s="53">
        <f>C9+C10</f>
        <v>18047</v>
      </c>
      <c r="D8" s="53">
        <f>D9+D10</f>
        <v>18047</v>
      </c>
      <c r="E8" s="52" t="s">
        <v>14</v>
      </c>
      <c r="F8" s="53"/>
      <c r="G8" s="53"/>
      <c r="H8" s="53">
        <f>F8+G8</f>
        <v>0</v>
      </c>
      <c r="I8" s="58"/>
      <c r="J8" s="58"/>
    </row>
    <row r="9" ht="25" customHeight="1" spans="1:10">
      <c r="A9" s="52" t="s">
        <v>15</v>
      </c>
      <c r="B9" s="53"/>
      <c r="C9" s="53">
        <v>7000</v>
      </c>
      <c r="D9" s="53">
        <v>7000</v>
      </c>
      <c r="E9" s="52" t="s">
        <v>16</v>
      </c>
      <c r="F9" s="53"/>
      <c r="G9" s="53">
        <f>SUM(G10)</f>
        <v>11047</v>
      </c>
      <c r="H9" s="53">
        <f>F9+G9</f>
        <v>11047</v>
      </c>
      <c r="I9" s="58"/>
      <c r="J9" s="58"/>
    </row>
    <row r="10" ht="25" customHeight="1" spans="1:10">
      <c r="A10" s="59" t="s">
        <v>17</v>
      </c>
      <c r="B10" s="53"/>
      <c r="C10" s="53">
        <v>11047</v>
      </c>
      <c r="D10" s="53">
        <f>B10+C10</f>
        <v>11047</v>
      </c>
      <c r="E10" s="60" t="s">
        <v>18</v>
      </c>
      <c r="F10" s="53"/>
      <c r="G10" s="53">
        <v>11047</v>
      </c>
      <c r="H10" s="53">
        <f>F10+G10</f>
        <v>11047</v>
      </c>
      <c r="I10" s="58"/>
      <c r="J10" s="58"/>
    </row>
    <row r="11" customFormat="1" ht="25" customHeight="1" spans="1:10">
      <c r="A11" s="52" t="s">
        <v>19</v>
      </c>
      <c r="B11" s="53">
        <v>2841</v>
      </c>
      <c r="C11" s="53">
        <v>901</v>
      </c>
      <c r="D11" s="53">
        <f>B11+C11</f>
        <v>3742</v>
      </c>
      <c r="E11" s="52" t="s">
        <v>20</v>
      </c>
      <c r="F11" s="50"/>
      <c r="G11" s="53">
        <v>8146</v>
      </c>
      <c r="H11" s="53">
        <v>8146</v>
      </c>
      <c r="I11" s="58"/>
      <c r="J11" s="58"/>
    </row>
    <row r="12" ht="25" customHeight="1" spans="1:10">
      <c r="A12" s="52" t="s">
        <v>21</v>
      </c>
      <c r="B12" s="53">
        <v>64859</v>
      </c>
      <c r="C12" s="53">
        <v>-45494</v>
      </c>
      <c r="D12" s="53">
        <v>19365</v>
      </c>
      <c r="E12" s="52" t="s">
        <v>22</v>
      </c>
      <c r="F12" s="50"/>
      <c r="G12" s="53">
        <v>8146</v>
      </c>
      <c r="H12" s="53">
        <v>8146</v>
      </c>
      <c r="I12" s="58"/>
      <c r="J12" s="58"/>
    </row>
    <row r="13" ht="25" customHeight="1" spans="1:10">
      <c r="A13" s="52" t="s">
        <v>23</v>
      </c>
      <c r="B13" s="53">
        <v>30362</v>
      </c>
      <c r="C13" s="53">
        <v>-30362</v>
      </c>
      <c r="D13" s="53">
        <f>B13+C13</f>
        <v>0</v>
      </c>
      <c r="E13" s="61"/>
      <c r="F13" s="61"/>
      <c r="G13" s="61"/>
      <c r="H13" s="61"/>
      <c r="I13" s="58"/>
      <c r="J13" s="58"/>
    </row>
    <row r="14" ht="25" customHeight="1" spans="1:10">
      <c r="A14" s="50" t="s">
        <v>24</v>
      </c>
      <c r="B14" s="53">
        <f>SUM(B6:B8,B11:B13)</f>
        <v>250820</v>
      </c>
      <c r="C14" s="53">
        <f>SUM(C6:C8,C11:C13)</f>
        <v>63868</v>
      </c>
      <c r="D14" s="53">
        <f>SUM(D6:D8,D11:D13)</f>
        <v>314688</v>
      </c>
      <c r="E14" s="50" t="s">
        <v>24</v>
      </c>
      <c r="F14" s="53">
        <f>SUM(F6:F9)</f>
        <v>250820</v>
      </c>
      <c r="G14" s="53">
        <f>SUM(G6:G9,G11)</f>
        <v>63868</v>
      </c>
      <c r="H14" s="53">
        <f>SUM(H6:H9,H11)</f>
        <v>314688</v>
      </c>
      <c r="I14" s="58"/>
      <c r="J14" s="58"/>
    </row>
    <row r="15" ht="25" customHeight="1" spans="1:10">
      <c r="A15" s="50"/>
      <c r="B15" s="53"/>
      <c r="C15" s="49"/>
      <c r="D15" s="49"/>
      <c r="E15" s="50"/>
      <c r="F15" s="50"/>
      <c r="G15" s="50"/>
      <c r="H15" s="50"/>
      <c r="I15" s="58"/>
      <c r="J15" s="58"/>
    </row>
    <row r="16" ht="25" customHeight="1"/>
    <row r="17" customFormat="1" ht="14.4" spans="2:4">
      <c r="B17" s="55"/>
      <c r="C17" s="55"/>
      <c r="D17" s="55"/>
    </row>
  </sheetData>
  <mergeCells count="3">
    <mergeCell ref="A2:H2"/>
    <mergeCell ref="A4:D4"/>
    <mergeCell ref="E4:H4"/>
  </mergeCells>
  <printOptions horizontalCentered="1"/>
  <pageMargins left="0.160416666666667" right="0.160416666666667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5"/>
  <sheetViews>
    <sheetView tabSelected="1" workbookViewId="0">
      <selection activeCell="A6" sqref="$A6:$XFD6"/>
    </sheetView>
  </sheetViews>
  <sheetFormatPr defaultColWidth="9" defaultRowHeight="13.8"/>
  <cols>
    <col min="1" max="1" width="28.4166666666667" customWidth="1"/>
    <col min="2" max="2" width="11.5" customWidth="1"/>
    <col min="3" max="3" width="11" customWidth="1"/>
    <col min="4" max="4" width="12.25" customWidth="1"/>
    <col min="5" max="5" width="33.25" customWidth="1"/>
    <col min="6" max="6" width="10.3333333333333" customWidth="1"/>
    <col min="7" max="7" width="10.0833333333333" customWidth="1"/>
    <col min="8" max="8" width="12.1666666666667" customWidth="1"/>
    <col min="9" max="10" width="13.625" customWidth="1"/>
  </cols>
  <sheetData>
    <row r="1" customFormat="1" ht="15.6" spans="1:1">
      <c r="A1" s="40" t="s">
        <v>25</v>
      </c>
    </row>
    <row r="2" ht="20" customHeight="1" spans="1:11">
      <c r="A2" s="45" t="s">
        <v>26</v>
      </c>
      <c r="B2" s="45"/>
      <c r="C2" s="45"/>
      <c r="D2" s="45"/>
      <c r="E2" s="45"/>
      <c r="F2" s="45"/>
      <c r="G2" s="45"/>
      <c r="H2" s="45"/>
      <c r="I2" s="56"/>
      <c r="J2" s="56"/>
      <c r="K2" s="57"/>
    </row>
    <row r="3" ht="15" customHeight="1" spans="7:10">
      <c r="G3" s="46"/>
      <c r="H3" s="46" t="s">
        <v>2</v>
      </c>
      <c r="I3" s="46"/>
      <c r="J3" s="46"/>
    </row>
    <row r="4" ht="24" customHeight="1" spans="1:10">
      <c r="A4" s="47" t="s">
        <v>3</v>
      </c>
      <c r="B4" s="48"/>
      <c r="C4" s="48"/>
      <c r="D4" s="49"/>
      <c r="E4" s="50" t="s">
        <v>4</v>
      </c>
      <c r="F4" s="50"/>
      <c r="G4" s="50"/>
      <c r="H4" s="50"/>
      <c r="I4" s="58"/>
      <c r="J4" s="58"/>
    </row>
    <row r="5" ht="35" customHeight="1" spans="1:10">
      <c r="A5" s="50" t="s">
        <v>5</v>
      </c>
      <c r="B5" s="50" t="s">
        <v>6</v>
      </c>
      <c r="C5" s="51" t="s">
        <v>7</v>
      </c>
      <c r="D5" s="49" t="s">
        <v>8</v>
      </c>
      <c r="E5" s="50" t="s">
        <v>5</v>
      </c>
      <c r="F5" s="50" t="s">
        <v>6</v>
      </c>
      <c r="G5" s="51" t="s">
        <v>7</v>
      </c>
      <c r="H5" s="49" t="s">
        <v>8</v>
      </c>
      <c r="I5" s="58"/>
      <c r="J5" s="58"/>
    </row>
    <row r="6" ht="25" customHeight="1" spans="1:10">
      <c r="A6" s="52" t="s">
        <v>9</v>
      </c>
      <c r="B6" s="53">
        <v>80240</v>
      </c>
      <c r="C6" s="54">
        <v>-22366</v>
      </c>
      <c r="D6" s="53">
        <v>57874</v>
      </c>
      <c r="E6" s="52" t="s">
        <v>10</v>
      </c>
      <c r="F6" s="53">
        <v>29207</v>
      </c>
      <c r="G6" s="53">
        <v>93626</v>
      </c>
      <c r="H6" s="53">
        <v>122833</v>
      </c>
      <c r="I6" s="58"/>
      <c r="J6" s="58"/>
    </row>
    <row r="7" ht="25" customHeight="1" spans="1:10">
      <c r="A7" s="52" t="s">
        <v>11</v>
      </c>
      <c r="B7" s="53">
        <v>996</v>
      </c>
      <c r="C7" s="53">
        <v>10844</v>
      </c>
      <c r="D7" s="53">
        <v>11840</v>
      </c>
      <c r="E7" s="52" t="s">
        <v>12</v>
      </c>
      <c r="F7" s="53"/>
      <c r="G7" s="53">
        <v>200</v>
      </c>
      <c r="H7" s="53">
        <f t="shared" ref="H6:H11" si="0">SUM(F7:G7)</f>
        <v>200</v>
      </c>
      <c r="I7" s="58"/>
      <c r="J7" s="58"/>
    </row>
    <row r="8" ht="25" customHeight="1" spans="1:10">
      <c r="A8" s="52" t="s">
        <v>13</v>
      </c>
      <c r="B8" s="53"/>
      <c r="C8" s="53">
        <f>53500+30000</f>
        <v>83500</v>
      </c>
      <c r="D8" s="53">
        <f>B8+C8</f>
        <v>83500</v>
      </c>
      <c r="E8" s="52" t="s">
        <v>14</v>
      </c>
      <c r="F8" s="53">
        <v>59859</v>
      </c>
      <c r="G8" s="53">
        <v>-51175</v>
      </c>
      <c r="H8" s="53">
        <f t="shared" si="0"/>
        <v>8684</v>
      </c>
      <c r="I8" s="58"/>
      <c r="J8" s="58"/>
    </row>
    <row r="9" ht="25" customHeight="1" spans="1:10">
      <c r="A9" s="59" t="s">
        <v>27</v>
      </c>
      <c r="B9" s="53"/>
      <c r="C9" s="53">
        <v>53500</v>
      </c>
      <c r="D9" s="53">
        <f>B9+C9</f>
        <v>53500</v>
      </c>
      <c r="E9" s="52" t="s">
        <v>16</v>
      </c>
      <c r="F9" s="53"/>
      <c r="G9" s="53">
        <v>30000</v>
      </c>
      <c r="H9" s="53">
        <f t="shared" si="0"/>
        <v>30000</v>
      </c>
      <c r="I9" s="58"/>
      <c r="J9" s="58"/>
    </row>
    <row r="10" customFormat="1" ht="25" customHeight="1" spans="1:10">
      <c r="A10" s="52" t="s">
        <v>19</v>
      </c>
      <c r="B10" s="53">
        <v>7830</v>
      </c>
      <c r="C10" s="53">
        <v>673</v>
      </c>
      <c r="D10" s="53">
        <f>B10+C10</f>
        <v>8503</v>
      </c>
      <c r="E10" s="60" t="s">
        <v>18</v>
      </c>
      <c r="F10" s="53"/>
      <c r="G10" s="53">
        <v>30000</v>
      </c>
      <c r="H10" s="53">
        <f t="shared" si="0"/>
        <v>30000</v>
      </c>
      <c r="I10" s="58"/>
      <c r="J10" s="58"/>
    </row>
    <row r="11" ht="25" customHeight="1" spans="1:10">
      <c r="A11" s="52" t="s">
        <v>21</v>
      </c>
      <c r="B11" s="53"/>
      <c r="C11" s="53"/>
      <c r="D11" s="53">
        <f>B11+C11</f>
        <v>0</v>
      </c>
      <c r="E11" s="52" t="s">
        <v>20</v>
      </c>
      <c r="F11" s="50"/>
      <c r="G11" s="53"/>
      <c r="H11" s="53">
        <f t="shared" si="0"/>
        <v>0</v>
      </c>
      <c r="I11" s="58"/>
      <c r="J11" s="58"/>
    </row>
    <row r="12" ht="25" customHeight="1" spans="1:10">
      <c r="A12" s="50" t="s">
        <v>24</v>
      </c>
      <c r="B12" s="53">
        <f>SUM(B6:B8,B10:B11)</f>
        <v>89066</v>
      </c>
      <c r="C12" s="53">
        <f>SUM(C6:C8,C10:C11)</f>
        <v>72651</v>
      </c>
      <c r="D12" s="53">
        <f>SUM(D6:D8,D10:D11)</f>
        <v>161717</v>
      </c>
      <c r="E12" s="50" t="s">
        <v>24</v>
      </c>
      <c r="F12" s="53">
        <f>SUM(F6:F9)</f>
        <v>89066</v>
      </c>
      <c r="G12" s="53">
        <f>SUM(G6:G9,G11)</f>
        <v>72651</v>
      </c>
      <c r="H12" s="53">
        <f>SUM(H6:H9,H11)</f>
        <v>161717</v>
      </c>
      <c r="I12" s="58"/>
      <c r="J12" s="58"/>
    </row>
    <row r="13" ht="25" customHeight="1" spans="1:10">
      <c r="A13" s="50"/>
      <c r="B13" s="53"/>
      <c r="C13" s="49"/>
      <c r="D13" s="49"/>
      <c r="E13" s="50"/>
      <c r="F13" s="50"/>
      <c r="G13" s="50"/>
      <c r="H13" s="50"/>
      <c r="I13" s="58"/>
      <c r="J13" s="58"/>
    </row>
    <row r="14" ht="25" customHeight="1"/>
    <row r="15" customFormat="1" ht="14.4" spans="2:4">
      <c r="B15" s="55"/>
      <c r="C15" s="55"/>
      <c r="D15" s="55"/>
    </row>
  </sheetData>
  <mergeCells count="3">
    <mergeCell ref="A2:H2"/>
    <mergeCell ref="A4:D4"/>
    <mergeCell ref="E4:H4"/>
  </mergeCells>
  <pageMargins left="0.75" right="0.75" top="1" bottom="1" header="0.5" footer="0.5"/>
  <pageSetup paperSize="9" scale="94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4"/>
  <sheetViews>
    <sheetView workbookViewId="0">
      <selection activeCell="H8" sqref="H8"/>
    </sheetView>
  </sheetViews>
  <sheetFormatPr defaultColWidth="9" defaultRowHeight="13.8"/>
  <cols>
    <col min="1" max="1" width="28.4166666666667" customWidth="1"/>
    <col min="2" max="2" width="11.5" customWidth="1"/>
    <col min="3" max="3" width="11" customWidth="1"/>
    <col min="4" max="4" width="12.25" customWidth="1"/>
    <col min="5" max="5" width="33.25" customWidth="1"/>
    <col min="6" max="6" width="10.3333333333333" customWidth="1"/>
    <col min="7" max="7" width="10.0833333333333" customWidth="1"/>
    <col min="8" max="8" width="12.1666666666667" customWidth="1"/>
    <col min="9" max="10" width="13.625" customWidth="1"/>
  </cols>
  <sheetData>
    <row r="1" customFormat="1" ht="15.6" spans="1:1">
      <c r="A1" s="40" t="s">
        <v>28</v>
      </c>
    </row>
    <row r="2" ht="20" customHeight="1" spans="1:11">
      <c r="A2" s="45" t="s">
        <v>29</v>
      </c>
      <c r="B2" s="45"/>
      <c r="C2" s="45"/>
      <c r="D2" s="45"/>
      <c r="E2" s="45"/>
      <c r="F2" s="45"/>
      <c r="G2" s="45"/>
      <c r="H2" s="45"/>
      <c r="I2" s="56"/>
      <c r="J2" s="56"/>
      <c r="K2" s="57"/>
    </row>
    <row r="3" ht="15" customHeight="1" spans="7:10">
      <c r="G3" s="46"/>
      <c r="H3" s="46" t="s">
        <v>2</v>
      </c>
      <c r="I3" s="46"/>
      <c r="J3" s="46"/>
    </row>
    <row r="4" ht="24" customHeight="1" spans="1:10">
      <c r="A4" s="47" t="s">
        <v>3</v>
      </c>
      <c r="B4" s="48"/>
      <c r="C4" s="48"/>
      <c r="D4" s="49"/>
      <c r="E4" s="50" t="s">
        <v>4</v>
      </c>
      <c r="F4" s="50"/>
      <c r="G4" s="50"/>
      <c r="H4" s="50"/>
      <c r="I4" s="58"/>
      <c r="J4" s="58"/>
    </row>
    <row r="5" ht="35" customHeight="1" spans="1:10">
      <c r="A5" s="50" t="s">
        <v>5</v>
      </c>
      <c r="B5" s="50" t="s">
        <v>6</v>
      </c>
      <c r="C5" s="51" t="s">
        <v>7</v>
      </c>
      <c r="D5" s="49" t="s">
        <v>8</v>
      </c>
      <c r="E5" s="50" t="s">
        <v>5</v>
      </c>
      <c r="F5" s="50" t="s">
        <v>6</v>
      </c>
      <c r="G5" s="51" t="s">
        <v>7</v>
      </c>
      <c r="H5" s="49" t="s">
        <v>8</v>
      </c>
      <c r="I5" s="58"/>
      <c r="J5" s="58"/>
    </row>
    <row r="6" ht="25" customHeight="1" spans="1:10">
      <c r="A6" s="52" t="s">
        <v>9</v>
      </c>
      <c r="B6" s="53">
        <v>5000</v>
      </c>
      <c r="C6" s="54">
        <v>5000</v>
      </c>
      <c r="D6" s="53">
        <f t="shared" ref="D6:D9" si="0">B6+C6</f>
        <v>10000</v>
      </c>
      <c r="E6" s="52" t="s">
        <v>10</v>
      </c>
      <c r="F6" s="53">
        <v>1819</v>
      </c>
      <c r="G6" s="53">
        <v>-1233</v>
      </c>
      <c r="H6" s="53">
        <v>586</v>
      </c>
      <c r="I6" s="58"/>
      <c r="J6" s="58"/>
    </row>
    <row r="7" ht="25" customHeight="1" spans="1:10">
      <c r="A7" s="52" t="s">
        <v>11</v>
      </c>
      <c r="B7" s="53">
        <v>552</v>
      </c>
      <c r="C7" s="53">
        <v>10</v>
      </c>
      <c r="D7" s="53">
        <f t="shared" si="0"/>
        <v>562</v>
      </c>
      <c r="E7" s="52" t="s">
        <v>12</v>
      </c>
      <c r="F7" s="53"/>
      <c r="G7" s="53"/>
      <c r="H7" s="53">
        <f>SUM(F7:G7)</f>
        <v>0</v>
      </c>
      <c r="I7" s="58"/>
      <c r="J7" s="58"/>
    </row>
    <row r="8" ht="25" customHeight="1" spans="1:10">
      <c r="A8" s="52" t="s">
        <v>30</v>
      </c>
      <c r="B8" s="53">
        <v>1267</v>
      </c>
      <c r="C8" s="53"/>
      <c r="D8" s="53">
        <f t="shared" si="0"/>
        <v>1267</v>
      </c>
      <c r="E8" s="52" t="s">
        <v>14</v>
      </c>
      <c r="F8" s="53">
        <v>5000</v>
      </c>
      <c r="G8" s="53">
        <v>5681</v>
      </c>
      <c r="H8" s="53">
        <v>10681</v>
      </c>
      <c r="I8" s="58"/>
      <c r="J8" s="58"/>
    </row>
    <row r="9" ht="25" customHeight="1" spans="1:10">
      <c r="A9" s="52"/>
      <c r="B9" s="53"/>
      <c r="C9" s="53"/>
      <c r="D9" s="53">
        <f t="shared" si="0"/>
        <v>0</v>
      </c>
      <c r="E9" s="52" t="s">
        <v>31</v>
      </c>
      <c r="F9" s="50"/>
      <c r="G9" s="53">
        <v>562</v>
      </c>
      <c r="H9" s="53">
        <v>562</v>
      </c>
      <c r="I9" s="58"/>
      <c r="J9" s="58"/>
    </row>
    <row r="10" ht="25" customHeight="1" spans="1:10">
      <c r="A10" s="50"/>
      <c r="B10" s="50"/>
      <c r="C10" s="53"/>
      <c r="D10" s="49"/>
      <c r="E10" s="52" t="s">
        <v>22</v>
      </c>
      <c r="F10" s="50"/>
      <c r="G10" s="53">
        <v>562</v>
      </c>
      <c r="H10" s="53">
        <v>562</v>
      </c>
      <c r="I10" s="58"/>
      <c r="J10" s="58"/>
    </row>
    <row r="11" ht="25" customHeight="1" spans="1:10">
      <c r="A11" s="50" t="s">
        <v>24</v>
      </c>
      <c r="B11" s="53">
        <f>SUM(B6:B7,B8:B9)</f>
        <v>6819</v>
      </c>
      <c r="C11" s="53">
        <f>SUM(C6:C7,C8:C9)</f>
        <v>5010</v>
      </c>
      <c r="D11" s="53">
        <f>SUM(D6:D7,D8:D9)</f>
        <v>11829</v>
      </c>
      <c r="E11" s="50" t="s">
        <v>24</v>
      </c>
      <c r="F11" s="53">
        <f t="shared" ref="F11:H11" si="1">SUM(F6:F9)</f>
        <v>6819</v>
      </c>
      <c r="G11" s="53">
        <f t="shared" si="1"/>
        <v>5010</v>
      </c>
      <c r="H11" s="53">
        <f t="shared" si="1"/>
        <v>11829</v>
      </c>
      <c r="I11" s="58"/>
      <c r="J11" s="58"/>
    </row>
    <row r="12" ht="25" customHeight="1" spans="1:10">
      <c r="A12" s="50"/>
      <c r="B12" s="53"/>
      <c r="C12" s="49"/>
      <c r="D12" s="49"/>
      <c r="E12" s="50"/>
      <c r="F12" s="50"/>
      <c r="G12" s="50"/>
      <c r="H12" s="50"/>
      <c r="I12" s="58"/>
      <c r="J12" s="58"/>
    </row>
    <row r="13" ht="25" customHeight="1"/>
    <row r="14" customFormat="1" ht="14.4" spans="2:4">
      <c r="B14" s="55"/>
      <c r="C14" s="55"/>
      <c r="D14" s="55"/>
    </row>
  </sheetData>
  <mergeCells count="3">
    <mergeCell ref="A2:H2"/>
    <mergeCell ref="A4:D4"/>
    <mergeCell ref="E4:H4"/>
  </mergeCells>
  <pageMargins left="0.75" right="0.75" top="1" bottom="1" header="0.5" footer="0.5"/>
  <pageSetup paperSize="9" scale="94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4"/>
  <sheetViews>
    <sheetView workbookViewId="0">
      <selection activeCell="B11" sqref="B11"/>
    </sheetView>
  </sheetViews>
  <sheetFormatPr defaultColWidth="9" defaultRowHeight="15.6" outlineLevelCol="5"/>
  <cols>
    <col min="1" max="1" width="19.9" style="38" customWidth="1"/>
    <col min="2" max="4" width="20.7" style="36" customWidth="1"/>
    <col min="5" max="5" width="22.2" style="36" customWidth="1"/>
    <col min="6" max="6" width="20.4" style="36" customWidth="1"/>
    <col min="7" max="16384" width="9" style="36"/>
  </cols>
  <sheetData>
    <row r="1" s="36" customFormat="1" ht="18" customHeight="1" spans="1:5">
      <c r="A1" s="39" t="s">
        <v>32</v>
      </c>
      <c r="B1" s="40"/>
      <c r="C1" s="40"/>
      <c r="D1" s="40"/>
      <c r="E1" s="40"/>
    </row>
    <row r="2" s="36" customFormat="1" ht="28.05" customHeight="1" spans="1:6">
      <c r="A2" s="41" t="s">
        <v>33</v>
      </c>
      <c r="B2" s="41"/>
      <c r="C2" s="41"/>
      <c r="D2" s="41"/>
      <c r="E2" s="41"/>
      <c r="F2" s="41"/>
    </row>
    <row r="3" s="36" customFormat="1" ht="15.05" customHeight="1" spans="1:6">
      <c r="A3" s="38"/>
      <c r="F3" s="42" t="s">
        <v>2</v>
      </c>
    </row>
    <row r="4" s="37" customFormat="1" ht="52" customHeight="1" spans="1:6">
      <c r="A4" s="43" t="s">
        <v>34</v>
      </c>
      <c r="B4" s="43" t="s">
        <v>35</v>
      </c>
      <c r="C4" s="43" t="s">
        <v>36</v>
      </c>
      <c r="D4" s="43" t="s">
        <v>37</v>
      </c>
      <c r="E4" s="43" t="s">
        <v>38</v>
      </c>
      <c r="F4" s="43" t="s">
        <v>39</v>
      </c>
    </row>
    <row r="5" s="36" customFormat="1" ht="25.55" customHeight="1" spans="1:6">
      <c r="A5" s="44" t="s">
        <v>40</v>
      </c>
      <c r="B5" s="9">
        <v>92791</v>
      </c>
      <c r="C5" s="9">
        <v>18047</v>
      </c>
      <c r="D5" s="9">
        <v>11047</v>
      </c>
      <c r="E5" s="9">
        <f>B5+C5-D5</f>
        <v>99791</v>
      </c>
      <c r="F5" s="9">
        <v>128974</v>
      </c>
    </row>
    <row r="6" s="36" customFormat="1" ht="25.55" customHeight="1" spans="1:6">
      <c r="A6" s="44" t="s">
        <v>41</v>
      </c>
      <c r="B6" s="9">
        <v>152200</v>
      </c>
      <c r="C6" s="9">
        <v>83500</v>
      </c>
      <c r="D6" s="9">
        <v>30000</v>
      </c>
      <c r="E6" s="9">
        <f>B6+C6-D6</f>
        <v>205700</v>
      </c>
      <c r="F6" s="9">
        <v>155300</v>
      </c>
    </row>
    <row r="7" s="36" customFormat="1" ht="34" customHeight="1" spans="1:6">
      <c r="A7" s="44" t="s">
        <v>24</v>
      </c>
      <c r="B7" s="9">
        <f>SUM(B5:B6)</f>
        <v>244991</v>
      </c>
      <c r="C7" s="9">
        <f>SUM(C5:C6)</f>
        <v>101547</v>
      </c>
      <c r="D7" s="9">
        <f>SUM(D5:D6)</f>
        <v>41047</v>
      </c>
      <c r="E7" s="9">
        <f>SUM(E5:E6)</f>
        <v>305491</v>
      </c>
      <c r="F7" s="9">
        <f>SUM(F5:F6)</f>
        <v>284274</v>
      </c>
    </row>
    <row r="8" s="36" customFormat="1" ht="18.95" customHeight="1" spans="1:1">
      <c r="A8" s="38"/>
    </row>
    <row r="9" s="36" customFormat="1" ht="18.95" customHeight="1" spans="1:1">
      <c r="A9" s="38"/>
    </row>
    <row r="10" s="36" customFormat="1" ht="18.95" customHeight="1" spans="1:1">
      <c r="A10" s="38"/>
    </row>
    <row r="11" s="36" customFormat="1" ht="18.95" customHeight="1" spans="1:1">
      <c r="A11" s="38"/>
    </row>
    <row r="12" s="36" customFormat="1" ht="18.95" customHeight="1" spans="1:1">
      <c r="A12" s="38"/>
    </row>
    <row r="13" s="36" customFormat="1" ht="18.95" customHeight="1" spans="1:1">
      <c r="A13" s="38"/>
    </row>
    <row r="14" s="36" customFormat="1" ht="18.95" customHeight="1" spans="1:1">
      <c r="A14" s="38"/>
    </row>
  </sheetData>
  <mergeCells count="1">
    <mergeCell ref="A2:F2"/>
  </mergeCells>
  <pageMargins left="0.75" right="0.75" top="1" bottom="1" header="0.5" footer="0.5"/>
  <pageSetup paperSize="9" scale="9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opLeftCell="A7" workbookViewId="0">
      <selection activeCell="E14" sqref="E14"/>
    </sheetView>
  </sheetViews>
  <sheetFormatPr defaultColWidth="9" defaultRowHeight="13.8" outlineLevelCol="5"/>
  <cols>
    <col min="1" max="1" width="6.5" customWidth="1"/>
    <col min="2" max="2" width="18.75" customWidth="1"/>
    <col min="3" max="3" width="46.2" customWidth="1"/>
    <col min="4" max="4" width="16" customWidth="1"/>
    <col min="5" max="5" width="32.8" customWidth="1"/>
    <col min="6" max="6" width="23.25" customWidth="1"/>
  </cols>
  <sheetData>
    <row r="1" ht="22.15" customHeight="1" spans="1:1">
      <c r="A1" s="21" t="s">
        <v>42</v>
      </c>
    </row>
    <row r="2" ht="40.9" customHeight="1" spans="1:6">
      <c r="A2" s="22" t="s">
        <v>43</v>
      </c>
      <c r="B2" s="22"/>
      <c r="C2" s="22"/>
      <c r="D2" s="22"/>
      <c r="E2" s="22"/>
      <c r="F2" s="22"/>
    </row>
    <row r="3" ht="15" customHeight="1" spans="6:6">
      <c r="F3" s="4" t="s">
        <v>2</v>
      </c>
    </row>
    <row r="4" s="19" customFormat="1" ht="26.1" customHeight="1" spans="1:6">
      <c r="A4" s="5" t="s">
        <v>44</v>
      </c>
      <c r="B4" s="5" t="s">
        <v>45</v>
      </c>
      <c r="C4" s="5" t="s">
        <v>46</v>
      </c>
      <c r="D4" s="5" t="s">
        <v>47</v>
      </c>
      <c r="E4" s="23" t="s">
        <v>48</v>
      </c>
      <c r="F4" s="23" t="s">
        <v>49</v>
      </c>
    </row>
    <row r="5" s="20" customFormat="1" ht="35" customHeight="1" spans="1:6">
      <c r="A5" s="7">
        <v>1</v>
      </c>
      <c r="B5" s="24" t="s">
        <v>50</v>
      </c>
      <c r="C5" s="25" t="s">
        <v>51</v>
      </c>
      <c r="D5" s="26">
        <v>600</v>
      </c>
      <c r="E5" s="27" t="s">
        <v>52</v>
      </c>
      <c r="F5" s="27" t="s">
        <v>53</v>
      </c>
    </row>
    <row r="6" s="20" customFormat="1" ht="35" customHeight="1" spans="1:6">
      <c r="A6" s="7">
        <v>2</v>
      </c>
      <c r="B6" s="24" t="s">
        <v>50</v>
      </c>
      <c r="C6" s="25" t="s">
        <v>54</v>
      </c>
      <c r="D6" s="26">
        <v>950</v>
      </c>
      <c r="E6" s="27" t="s">
        <v>52</v>
      </c>
      <c r="F6" s="27" t="s">
        <v>53</v>
      </c>
    </row>
    <row r="7" s="20" customFormat="1" ht="35" customHeight="1" spans="1:6">
      <c r="A7" s="7">
        <v>3</v>
      </c>
      <c r="B7" s="24" t="s">
        <v>50</v>
      </c>
      <c r="C7" s="25" t="s">
        <v>55</v>
      </c>
      <c r="D7" s="26">
        <v>650</v>
      </c>
      <c r="E7" s="27" t="s">
        <v>52</v>
      </c>
      <c r="F7" s="27" t="s">
        <v>53</v>
      </c>
    </row>
    <row r="8" s="20" customFormat="1" ht="35" customHeight="1" spans="1:6">
      <c r="A8" s="7">
        <v>4</v>
      </c>
      <c r="B8" s="24" t="s">
        <v>50</v>
      </c>
      <c r="C8" s="25" t="s">
        <v>56</v>
      </c>
      <c r="D8" s="26">
        <v>1050</v>
      </c>
      <c r="E8" s="27" t="s">
        <v>52</v>
      </c>
      <c r="F8" s="27" t="s">
        <v>53</v>
      </c>
    </row>
    <row r="9" s="20" customFormat="1" ht="35" customHeight="1" spans="1:6">
      <c r="A9" s="7">
        <v>5</v>
      </c>
      <c r="B9" s="24" t="s">
        <v>57</v>
      </c>
      <c r="C9" s="25" t="s">
        <v>58</v>
      </c>
      <c r="D9" s="26">
        <v>950</v>
      </c>
      <c r="E9" s="27" t="s">
        <v>52</v>
      </c>
      <c r="F9" s="27" t="s">
        <v>53</v>
      </c>
    </row>
    <row r="10" s="20" customFormat="1" ht="35" customHeight="1" spans="1:6">
      <c r="A10" s="7">
        <v>6</v>
      </c>
      <c r="B10" s="8" t="s">
        <v>59</v>
      </c>
      <c r="C10" s="28" t="s">
        <v>60</v>
      </c>
      <c r="D10" s="29">
        <v>930</v>
      </c>
      <c r="E10" s="27" t="s">
        <v>61</v>
      </c>
      <c r="F10" s="27" t="s">
        <v>62</v>
      </c>
    </row>
    <row r="11" s="20" customFormat="1" ht="35" customHeight="1" spans="1:6">
      <c r="A11" s="7">
        <v>7</v>
      </c>
      <c r="B11" s="8" t="s">
        <v>59</v>
      </c>
      <c r="C11" s="28" t="s">
        <v>63</v>
      </c>
      <c r="D11" s="29">
        <v>930</v>
      </c>
      <c r="E11" s="27" t="s">
        <v>52</v>
      </c>
      <c r="F11" s="27" t="s">
        <v>62</v>
      </c>
    </row>
    <row r="12" ht="35" customHeight="1" spans="1:6">
      <c r="A12" s="7">
        <v>8</v>
      </c>
      <c r="B12" s="8" t="s">
        <v>64</v>
      </c>
      <c r="C12" s="28" t="s">
        <v>65</v>
      </c>
      <c r="D12" s="29">
        <v>10</v>
      </c>
      <c r="E12" s="27" t="s">
        <v>66</v>
      </c>
      <c r="F12" s="27" t="s">
        <v>53</v>
      </c>
    </row>
    <row r="13" ht="35" customHeight="1" spans="1:6">
      <c r="A13" s="7">
        <v>9</v>
      </c>
      <c r="B13" s="8" t="s">
        <v>50</v>
      </c>
      <c r="C13" s="28" t="s">
        <v>67</v>
      </c>
      <c r="D13" s="29">
        <v>930</v>
      </c>
      <c r="E13" s="27" t="s">
        <v>61</v>
      </c>
      <c r="F13" s="27" t="s">
        <v>53</v>
      </c>
    </row>
    <row r="14" s="1" customFormat="1" ht="26.1" customHeight="1" spans="1:6">
      <c r="A14" s="30" t="s">
        <v>24</v>
      </c>
      <c r="B14" s="31"/>
      <c r="C14" s="32"/>
      <c r="D14" s="33">
        <f>SUM(D5:D13)</f>
        <v>7000</v>
      </c>
      <c r="E14" s="34"/>
      <c r="F14" s="34"/>
    </row>
    <row r="17" ht="15.6" spans="1:2">
      <c r="A17" s="2"/>
      <c r="B17" s="2"/>
    </row>
    <row r="18" ht="24" spans="1:4">
      <c r="A18" s="3"/>
      <c r="B18" s="3"/>
      <c r="C18" s="35"/>
      <c r="D18" s="35"/>
    </row>
    <row r="19" ht="15.6" spans="4:4">
      <c r="D19" s="4"/>
    </row>
  </sheetData>
  <mergeCells count="3">
    <mergeCell ref="A2:F2"/>
    <mergeCell ref="A14:C14"/>
    <mergeCell ref="A18:D18"/>
  </mergeCells>
  <printOptions horizontalCentered="1"/>
  <pageMargins left="0.313888888888889" right="0.313888888888889" top="0.55" bottom="0.354166666666667" header="0.313888888888889" footer="0.313888888888889"/>
  <pageSetup paperSize="9" scale="92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D14" sqref="D14"/>
    </sheetView>
  </sheetViews>
  <sheetFormatPr defaultColWidth="9" defaultRowHeight="13.8" outlineLevelCol="6"/>
  <cols>
    <col min="1" max="1" width="6.375" customWidth="1"/>
    <col min="2" max="2" width="18.5" customWidth="1"/>
    <col min="3" max="3" width="23.2" customWidth="1"/>
    <col min="4" max="4" width="35.8" customWidth="1"/>
    <col min="5" max="5" width="15.8" customWidth="1"/>
    <col min="6" max="6" width="29.8" customWidth="1"/>
    <col min="7" max="7" width="23.8" customWidth="1"/>
  </cols>
  <sheetData>
    <row r="1" ht="15.6" spans="1:2">
      <c r="A1" s="2" t="s">
        <v>68</v>
      </c>
      <c r="B1" s="2"/>
    </row>
    <row r="2" ht="24" spans="1:7">
      <c r="A2" s="3" t="s">
        <v>69</v>
      </c>
      <c r="B2" s="3"/>
      <c r="C2" s="3"/>
      <c r="D2" s="3"/>
      <c r="E2" s="3"/>
      <c r="F2" s="3"/>
      <c r="G2" s="3"/>
    </row>
    <row r="3" ht="15" customHeight="1" spans="6:7">
      <c r="F3" s="4"/>
      <c r="G3" s="4" t="s">
        <v>2</v>
      </c>
    </row>
    <row r="4" ht="35" customHeight="1" spans="1:7">
      <c r="A4" s="5" t="s">
        <v>44</v>
      </c>
      <c r="B4" s="5" t="s">
        <v>70</v>
      </c>
      <c r="C4" s="5" t="s">
        <v>45</v>
      </c>
      <c r="D4" s="5" t="s">
        <v>46</v>
      </c>
      <c r="E4" s="5" t="s">
        <v>47</v>
      </c>
      <c r="F4" s="5" t="s">
        <v>48</v>
      </c>
      <c r="G4" s="5" t="s">
        <v>49</v>
      </c>
    </row>
    <row r="5" ht="35" customHeight="1" spans="1:7">
      <c r="A5" s="6">
        <v>1</v>
      </c>
      <c r="B5" s="7" t="s">
        <v>71</v>
      </c>
      <c r="C5" s="7" t="s">
        <v>50</v>
      </c>
      <c r="D5" s="8" t="s">
        <v>72</v>
      </c>
      <c r="E5" s="9">
        <v>9000</v>
      </c>
      <c r="F5" s="10" t="s">
        <v>73</v>
      </c>
      <c r="G5" s="11" t="s">
        <v>74</v>
      </c>
    </row>
    <row r="6" ht="35" customHeight="1" spans="1:7">
      <c r="A6" s="6">
        <v>2</v>
      </c>
      <c r="B6" s="7" t="s">
        <v>71</v>
      </c>
      <c r="C6" s="7" t="s">
        <v>50</v>
      </c>
      <c r="D6" s="8" t="s">
        <v>75</v>
      </c>
      <c r="E6" s="9">
        <v>6000</v>
      </c>
      <c r="F6" s="10" t="s">
        <v>73</v>
      </c>
      <c r="G6" s="11" t="s">
        <v>74</v>
      </c>
    </row>
    <row r="7" ht="35" customHeight="1" spans="1:7">
      <c r="A7" s="6">
        <v>3</v>
      </c>
      <c r="B7" s="7" t="s">
        <v>71</v>
      </c>
      <c r="C7" s="12" t="s">
        <v>57</v>
      </c>
      <c r="D7" s="8" t="s">
        <v>76</v>
      </c>
      <c r="E7" s="9">
        <v>10000</v>
      </c>
      <c r="F7" s="10" t="s">
        <v>73</v>
      </c>
      <c r="G7" s="11" t="s">
        <v>62</v>
      </c>
    </row>
    <row r="8" ht="35" customHeight="1" spans="1:7">
      <c r="A8" s="6">
        <v>4</v>
      </c>
      <c r="B8" s="6" t="s">
        <v>77</v>
      </c>
      <c r="C8" s="13" t="s">
        <v>78</v>
      </c>
      <c r="D8" s="8" t="s">
        <v>79</v>
      </c>
      <c r="E8" s="14">
        <v>28500</v>
      </c>
      <c r="F8" s="10" t="s">
        <v>73</v>
      </c>
      <c r="G8" s="11" t="s">
        <v>80</v>
      </c>
    </row>
    <row r="9" s="1" customFormat="1" ht="35" customHeight="1" spans="1:7">
      <c r="A9" s="15" t="s">
        <v>24</v>
      </c>
      <c r="B9" s="15"/>
      <c r="C9" s="15"/>
      <c r="D9" s="15"/>
      <c r="E9" s="16">
        <f>SUM(E5:E8)</f>
        <v>53500</v>
      </c>
      <c r="F9" s="17"/>
      <c r="G9" s="18"/>
    </row>
  </sheetData>
  <mergeCells count="2">
    <mergeCell ref="A2:G2"/>
    <mergeCell ref="A9:D9"/>
  </mergeCells>
  <printOptions horizontalCentered="1"/>
  <pageMargins left="0.313888888888889" right="0.313888888888889" top="0.747916666666667" bottom="0.55" header="0.313888888888889" footer="0.313888888888889"/>
  <pageSetup paperSize="9" scale="8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一般公共预算收支预算调整表</vt:lpstr>
      <vt:lpstr>政府性基金预算收支预算调整表</vt:lpstr>
      <vt:lpstr>国有资本经营预算收支预算调整表</vt:lpstr>
      <vt:lpstr>债务情况表</vt:lpstr>
      <vt:lpstr>一般债券 </vt:lpstr>
      <vt:lpstr>专项债券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xtzj</dc:creator>
  <cp:lastModifiedBy>Administrator</cp:lastModifiedBy>
  <dcterms:created xsi:type="dcterms:W3CDTF">2018-09-11T03:23:00Z</dcterms:created>
  <cp:lastPrinted>2020-12-17T03:32:00Z</cp:lastPrinted>
  <dcterms:modified xsi:type="dcterms:W3CDTF">2023-12-28T06:17:42Z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  <property fmtid="{D5CDD505-2E9C-101B-9397-08002B2CF9AE}" pid="3" name="KSOReadingLayout">
    <vt:bool>true</vt:bool>
  </property>
</Properties>
</file>