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034" windowHeight="7725" tabRatio="897" firstSheet="4" activeTab="9"/>
  </bookViews>
  <sheets>
    <sheet name="封面" sheetId="1" r:id="rId1"/>
    <sheet name="目录" sheetId="20" r:id="rId2"/>
    <sheet name="一般收入" sheetId="2" r:id="rId3"/>
    <sheet name="一般支出" sheetId="21" r:id="rId4"/>
    <sheet name="一般本级支出（功能分类）" sheetId="3" r:id="rId5"/>
    <sheet name="一般基本支出（经济分类）" sheetId="4" r:id="rId6"/>
    <sheet name="一般本级基本支出（经济分类)" sheetId="5" r:id="rId7"/>
    <sheet name="一般税收返还和转移支付" sheetId="6" r:id="rId8"/>
    <sheet name="一般债务" sheetId="7" r:id="rId9"/>
    <sheet name="一般收支平衡" sheetId="8" r:id="rId10"/>
    <sheet name="基金预算收入" sheetId="9" r:id="rId11"/>
    <sheet name="基金支出" sheetId="10" r:id="rId12"/>
    <sheet name="基金支出—功能科目" sheetId="11" r:id="rId13"/>
    <sheet name="基金转移支付" sheetId="13" r:id="rId14"/>
    <sheet name="专项债" sheetId="15" r:id="rId15"/>
    <sheet name="国有资本收入" sheetId="16" r:id="rId16"/>
    <sheet name="国有资本支出" sheetId="17" r:id="rId17"/>
    <sheet name="社保基金收入" sheetId="18" r:id="rId18"/>
    <sheet name="社保基金支出" sheetId="19" r:id="rId19"/>
    <sheet name="三公经费" sheetId="14" r:id="rId20"/>
  </sheets>
  <definedNames>
    <definedName name="_xlnm._FilterDatabase" localSheetId="4" hidden="1">'一般本级支出（功能分类）'!$A$1:$N$946</definedName>
    <definedName name="_xlnm.Print_Titles" localSheetId="4">'一般本级支出（功能分类）'!$1:$6</definedName>
    <definedName name="_xlnm.Print_Titles" localSheetId="5">'一般基本支出（经济分类）'!$1:$3</definedName>
    <definedName name="_xlnm.Print_Titles" localSheetId="2">一般收入!$1:$5</definedName>
    <definedName name="_xlnm.Print_Titles" localSheetId="6">'一般本级基本支出（经济分类)'!$1:$3</definedName>
    <definedName name="_xlnm.Print_Titles" localSheetId="12">基金支出—功能科目!$1:$6</definedName>
    <definedName name="_xlnm.Print_Area" localSheetId="1">目录!$A$1:$A$19</definedName>
    <definedName name="_xlnm.Print_Titles" localSheetId="3">一般支出!$1:$5</definedName>
    <definedName name="_xlnm.Print_Titles" localSheetId="7">一般税收返还和转移支付!$1:$4</definedName>
  </definedNames>
  <calcPr calcId="144525"/>
</workbook>
</file>

<file path=xl/sharedStrings.xml><?xml version="1.0" encoding="utf-8"?>
<sst xmlns="http://schemas.openxmlformats.org/spreadsheetml/2006/main" count="1716" uniqueCount="1176">
  <si>
    <t>西安市阎良区2018年财政决算表</t>
  </si>
  <si>
    <t>西安市阎良区财政局</t>
  </si>
  <si>
    <t>目    录</t>
  </si>
  <si>
    <t>1、西安市阎良区2018年一般公共预算收入决算表 ………………………………………………………附表一</t>
  </si>
  <si>
    <t>2、西安市阎良区2018年一般公共预算支出决算表 ………………………………………………………附表二</t>
  </si>
  <si>
    <t>3、西安市阎良区2018年一般公共预算支出决算总表—按功能科目分类 ………………………………附表三</t>
  </si>
  <si>
    <t>4、西安市阎良区2018年一般公共预算本级支出决算经济分类明细表 …………………………………附表四</t>
  </si>
  <si>
    <t>5、西安市阎良区2018年一般公共预算本级基本支出决算明细表 ………………………………………附表五</t>
  </si>
  <si>
    <t>6、西安市阎良区2018年一般公共预算税收返还和转移支付决算表 ……………………………………附表六</t>
  </si>
  <si>
    <t>7、西安市阎良区2018年一般债务限额和余额情况决算表 ………………………………………………附表七</t>
  </si>
  <si>
    <t>8、西安市阎良区2018年一般公共预算收支决算平衡表 …………………………………………………附表八</t>
  </si>
  <si>
    <t>9、西安市阎良区2018年政府性基金预算收入决算表 ……………………………………………………附表九</t>
  </si>
  <si>
    <t>10、西安市阎良区2018年政府性基金预算支出决算表……………………………………………………附表十</t>
  </si>
  <si>
    <t>11、西安市阎良区2018年政府性基金预算支出情况表—按功能科目分类………………………………附表十一</t>
  </si>
  <si>
    <t>12、西安市阎良区2018年政府性基金转移支付决算表……………………………………………………附表十二</t>
  </si>
  <si>
    <t>13、西安市阎良区2018年专项债务限额和余额情况决算表  ……………………………………………附表十三</t>
  </si>
  <si>
    <t>14、西安市阎良区2018年国有资本经营收入决算表………………………………………………………附表十四</t>
  </si>
  <si>
    <t>15、西安市阎良区2018年国有资本经营支出决算表………………………………………………………附表十五</t>
  </si>
  <si>
    <t>16、西安市阎良区2018年社会保险基金预算收入决算表…………………………………………………附表十六</t>
  </si>
  <si>
    <t>17、西安市阎良区2018年社会保险基金预算支出决算表…………………………………………………附表十七</t>
  </si>
  <si>
    <t>18、西安市阎良区2018年“三公”经费决算表……………………………………………………………附表十八</t>
  </si>
  <si>
    <t>附表一</t>
  </si>
  <si>
    <t>西安市阎良区2018年一般公共预算收入决算表</t>
  </si>
  <si>
    <t>单位：万元</t>
  </si>
  <si>
    <r>
      <rPr>
        <b/>
        <sz val="12"/>
        <color indexed="8"/>
        <rFont val="宋体"/>
        <charset val="134"/>
      </rPr>
      <t>项</t>
    </r>
    <r>
      <rPr>
        <b/>
        <sz val="12"/>
        <color indexed="8"/>
        <rFont val="Times New Roman"/>
        <charset val="134"/>
      </rPr>
      <t xml:space="preserve">    </t>
    </r>
    <r>
      <rPr>
        <b/>
        <sz val="12"/>
        <color indexed="8"/>
        <rFont val="宋体"/>
        <charset val="134"/>
      </rPr>
      <t>目</t>
    </r>
  </si>
  <si>
    <r>
      <rPr>
        <b/>
        <sz val="12"/>
        <color rgb="FF000000"/>
        <rFont val="Times New Roman"/>
        <charset val="134"/>
      </rPr>
      <t>2018</t>
    </r>
    <r>
      <rPr>
        <b/>
        <sz val="12"/>
        <color rgb="FF000000"/>
        <rFont val="宋体"/>
        <charset val="134"/>
      </rPr>
      <t>年</t>
    </r>
  </si>
  <si>
    <r>
      <rPr>
        <b/>
        <sz val="12"/>
        <color rgb="FF000000"/>
        <rFont val="Times New Roman"/>
        <charset val="134"/>
      </rPr>
      <t>2017</t>
    </r>
    <r>
      <rPr>
        <b/>
        <sz val="12"/>
        <color rgb="FF000000"/>
        <rFont val="宋体"/>
        <charset val="134"/>
      </rPr>
      <t>年决算数</t>
    </r>
  </si>
  <si>
    <r>
      <rPr>
        <b/>
        <sz val="12"/>
        <color rgb="FF000000"/>
        <rFont val="Times New Roman"/>
        <charset val="134"/>
      </rPr>
      <t>2018</t>
    </r>
    <r>
      <rPr>
        <b/>
        <sz val="12"/>
        <color rgb="FF000000"/>
        <rFont val="宋体"/>
        <charset val="134"/>
      </rPr>
      <t>年决算数</t>
    </r>
  </si>
  <si>
    <t>年初预算数</t>
  </si>
  <si>
    <t>调整预算数</t>
  </si>
  <si>
    <t>决算数</t>
  </si>
  <si>
    <t>占调整预算％</t>
  </si>
  <si>
    <t>与上年比＋－％</t>
  </si>
  <si>
    <t>一、税收收入</t>
  </si>
  <si>
    <t xml:space="preserve">    工商税收</t>
  </si>
  <si>
    <t xml:space="preserve">      增值税</t>
  </si>
  <si>
    <t xml:space="preserve">      营业税</t>
  </si>
  <si>
    <t xml:space="preserve">      企业所得税</t>
  </si>
  <si>
    <t xml:space="preserve">      个人所得税</t>
  </si>
  <si>
    <t xml:space="preserve">      资源税</t>
  </si>
  <si>
    <t xml:space="preserve">      城市维护建设税</t>
  </si>
  <si>
    <t xml:space="preserve">      房产税</t>
  </si>
  <si>
    <t xml:space="preserve">      印花税</t>
  </si>
  <si>
    <t xml:space="preserve">      城镇土地使用税</t>
  </si>
  <si>
    <t xml:space="preserve">      土地增值税</t>
  </si>
  <si>
    <t xml:space="preserve">      车船税</t>
  </si>
  <si>
    <t xml:space="preserve">    耕地占用税</t>
  </si>
  <si>
    <t xml:space="preserve">    契税</t>
  </si>
  <si>
    <t>二、非税收入</t>
  </si>
  <si>
    <t xml:space="preserve">    专项收入</t>
  </si>
  <si>
    <t xml:space="preserve">      排污费收入</t>
  </si>
  <si>
    <t xml:space="preserve">     教育费附加及地方教育附加收入</t>
  </si>
  <si>
    <t xml:space="preserve">      教育资金收入</t>
  </si>
  <si>
    <t xml:space="preserve">      农田水利建设资金收入</t>
  </si>
  <si>
    <t xml:space="preserve">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</si>
  <si>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</si>
  <si>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</si>
  <si>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</si>
  <si>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</si>
  <si>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其他收入</t>
  </si>
  <si>
    <t>一般公共预算收入小计</t>
  </si>
  <si>
    <t>上级补助收入</t>
  </si>
  <si>
    <r>
      <rPr>
        <sz val="12"/>
        <color indexed="8"/>
        <rFont val="宋体"/>
        <charset val="134"/>
      </rPr>
      <t>※</t>
    </r>
  </si>
  <si>
    <t>下级上解收入</t>
  </si>
  <si>
    <t>地方政府债券转贷收入</t>
  </si>
  <si>
    <t>上年结余</t>
  </si>
  <si>
    <t>调入稳定调节基金</t>
  </si>
  <si>
    <t>调入资金</t>
  </si>
  <si>
    <t>一般公共预算收入总计</t>
  </si>
  <si>
    <t>附表二</t>
  </si>
  <si>
    <t>西安市阎良区2018年一般公共预算支出决算表</t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</si>
  <si>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</si>
  <si>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</si>
  <si>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</si>
  <si>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</si>
  <si>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</si>
  <si>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六、文化体育与传媒支出</t>
  </si>
  <si>
    <t>七、社会保障和就业支出</t>
  </si>
  <si>
    <t>八、医疗卫生与计划生育支出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</si>
  <si>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</si>
  <si>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</si>
  <si>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</si>
  <si>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</si>
  <si>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</si>
  <si>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</si>
  <si>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</si>
  <si>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</si>
  <si>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十七、国土海洋气象等支出</t>
  </si>
  <si>
    <t>十八、住房保障支出</t>
  </si>
  <si>
    <t>十九、粮油物资储备支出</t>
  </si>
  <si>
    <t>二十、预备费</t>
  </si>
  <si>
    <t>二十一、债务付息支出</t>
  </si>
  <si>
    <t>二十二、其他支出</t>
  </si>
  <si>
    <t>一般公共预算支出小计</t>
  </si>
  <si>
    <t>上解上级支出</t>
  </si>
  <si>
    <t>※</t>
  </si>
  <si>
    <t>补助下级支出</t>
  </si>
  <si>
    <t>地方政府债券还本支出</t>
  </si>
  <si>
    <t>增设预算周转金</t>
  </si>
  <si>
    <t>安排预算稳定调节基金</t>
  </si>
  <si>
    <t>累计结余</t>
  </si>
  <si>
    <r>
      <rPr>
        <sz val="12"/>
        <color indexed="8"/>
        <rFont val="Times New Roman"/>
        <charset val="134"/>
      </rPr>
      <t xml:space="preserve">    </t>
    </r>
    <r>
      <rPr>
        <sz val="12"/>
        <color indexed="8"/>
        <rFont val="宋体"/>
        <charset val="134"/>
      </rPr>
      <t>减：结转下年支出</t>
    </r>
  </si>
  <si>
    <r>
      <rPr>
        <sz val="12"/>
        <color indexed="8"/>
        <rFont val="Times New Roman"/>
        <charset val="134"/>
      </rPr>
      <t xml:space="preserve">    </t>
    </r>
    <r>
      <rPr>
        <sz val="12"/>
        <color indexed="8"/>
        <rFont val="宋体"/>
        <charset val="134"/>
      </rPr>
      <t>等：净结余</t>
    </r>
  </si>
  <si>
    <t>一般公共预算支出总计</t>
  </si>
  <si>
    <t>附表三</t>
  </si>
  <si>
    <t>阎良区2018年一般公共预算支出决算总表—按功能科目分类</t>
  </si>
  <si>
    <t>科目编码</t>
  </si>
  <si>
    <t>科目名称</t>
  </si>
  <si>
    <t>2018年支出预算执行数</t>
  </si>
  <si>
    <t>2018年年初预算数</t>
  </si>
  <si>
    <t>2017年决算数</t>
  </si>
  <si>
    <t>2018年执行比例</t>
  </si>
  <si>
    <t>执行数小计</t>
  </si>
  <si>
    <t>区本级财力支出</t>
  </si>
  <si>
    <t>上级转移支付支出</t>
  </si>
  <si>
    <t>动用上年结余</t>
  </si>
  <si>
    <t>债务收入</t>
  </si>
  <si>
    <t>返还及一般转移支付</t>
  </si>
  <si>
    <t>专项转移支付</t>
  </si>
  <si>
    <t>占预算％</t>
  </si>
  <si>
    <t>与上年比+－％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</si>
  <si>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</si>
  <si>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</si>
  <si>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</si>
  <si>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</si>
  <si>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</si>
  <si>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</si>
  <si>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</si>
  <si>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</si>
  <si>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</si>
  <si>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</si>
  <si>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</si>
  <si>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</si>
  <si>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</si>
  <si>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</si>
  <si>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</si>
  <si>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</si>
  <si>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</si>
  <si>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</si>
  <si>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</si>
  <si>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</si>
  <si>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</si>
  <si>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</si>
  <si>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</si>
  <si>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</si>
  <si>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</si>
  <si>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</si>
  <si>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</si>
  <si>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</si>
  <si>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</si>
  <si>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</si>
  <si>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</si>
  <si>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</si>
  <si>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</si>
  <si>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</si>
  <si>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</si>
  <si>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</si>
  <si>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</si>
  <si>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</si>
  <si>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</si>
  <si>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</si>
  <si>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</si>
  <si>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</si>
  <si>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</si>
  <si>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</si>
  <si>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</si>
  <si>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</si>
  <si>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</si>
  <si>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</si>
  <si>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</si>
  <si>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</si>
  <si>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</si>
  <si>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</si>
  <si>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</si>
  <si>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</si>
  <si>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</si>
  <si>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</si>
  <si>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</si>
  <si>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</si>
  <si>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</si>
  <si>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</si>
  <si>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</si>
  <si>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</si>
  <si>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</si>
  <si>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</si>
  <si>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</si>
  <si>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</si>
  <si>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</si>
  <si>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</si>
  <si>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</si>
  <si>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</si>
  <si>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</si>
  <si>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</si>
  <si>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</si>
  <si>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</si>
  <si>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</si>
  <si>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</si>
  <si>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</si>
  <si>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</si>
  <si>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工商行政管理事务</t>
  </si>
  <si>
    <t xml:space="preserve">    其他工商行政管理事务支出</t>
  </si>
  <si>
    <t xml:space="preserve">  质量技术监督与检验检疫事务</t>
  </si>
  <si>
    <t xml:space="preserve">  民族事务</t>
  </si>
  <si>
    <t xml:space="preserve">    其他民族事务支出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</si>
  <si>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</si>
  <si>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</si>
  <si>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</si>
  <si>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</si>
  <si>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</si>
  <si>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</si>
  <si>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</si>
  <si>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</si>
  <si>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</si>
  <si>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</si>
  <si>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</si>
  <si>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</si>
  <si>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</si>
  <si>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</si>
  <si>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</si>
  <si>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</si>
  <si>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</si>
  <si>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</si>
  <si>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</si>
  <si>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</si>
  <si>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</si>
  <si>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</si>
  <si>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</si>
  <si>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</si>
  <si>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</si>
  <si>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国防支出</t>
  </si>
  <si>
    <t xml:space="preserve">  现役部队(款)</t>
  </si>
  <si>
    <t xml:space="preserve">    现役部队(项)</t>
  </si>
  <si>
    <t xml:space="preserve">  国防科研事业(款)</t>
  </si>
  <si>
    <t xml:space="preserve">    国防科研事业(项)</t>
  </si>
  <si>
    <t xml:space="preserve">  专项工程(款)</t>
  </si>
  <si>
    <t xml:space="preserve">    专项工程(项)</t>
  </si>
  <si>
    <t xml:space="preserve">  国防动员</t>
  </si>
  <si>
    <t xml:space="preserve">    兵役征集</t>
  </si>
  <si>
    <t xml:space="preserve">    经济动员</t>
  </si>
  <si>
    <t xml:space="preserve">    人民防空</t>
  </si>
  <si>
    <t xml:space="preserve">    交通战备</t>
  </si>
  <si>
    <t xml:space="preserve">    国防教育</t>
  </si>
  <si>
    <t xml:space="preserve">    预备役部队</t>
  </si>
  <si>
    <t xml:space="preserve">    民兵</t>
  </si>
  <si>
    <t xml:space="preserve">    边海防</t>
  </si>
  <si>
    <t xml:space="preserve">    其他国防动员支出</t>
  </si>
  <si>
    <t xml:space="preserve">  其他国防支出(款)</t>
  </si>
  <si>
    <t xml:space="preserve">    其他国防支出(项)</t>
  </si>
  <si>
    <t>公共安全支出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</si>
  <si>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</si>
  <si>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</si>
  <si>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</si>
  <si>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</si>
  <si>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海警</t>
  </si>
  <si>
    <t xml:space="preserve">    其他武装警察支出</t>
  </si>
  <si>
    <t xml:space="preserve">  公安</t>
  </si>
  <si>
    <t xml:space="preserve">    治安管理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</si>
  <si>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</si>
  <si>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</si>
  <si>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</si>
  <si>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</si>
  <si>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</si>
  <si>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</si>
  <si>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</si>
  <si>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</si>
  <si>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</si>
  <si>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</si>
  <si>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</si>
  <si>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</si>
  <si>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</si>
  <si>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</si>
  <si>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</si>
  <si>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</si>
  <si>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</si>
  <si>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</si>
  <si>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</si>
  <si>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</si>
  <si>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</si>
  <si>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</si>
  <si>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</si>
  <si>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</si>
  <si>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</si>
  <si>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</si>
  <si>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</si>
  <si>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</si>
  <si>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</si>
  <si>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</si>
  <si>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社区矫正</t>
  </si>
  <si>
    <t xml:space="preserve">    其他司法支出</t>
  </si>
  <si>
    <t xml:space="preserve">  其他公共安全支出(款)</t>
  </si>
  <si>
    <t xml:space="preserve">    其他公共安全支出(项)</t>
  </si>
  <si>
    <t xml:space="preserve">    其他消防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</si>
  <si>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</si>
  <si>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</si>
  <si>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</si>
  <si>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</si>
  <si>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</si>
  <si>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</si>
  <si>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</si>
  <si>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</si>
  <si>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</si>
  <si>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</si>
  <si>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</si>
  <si>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</si>
  <si>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</si>
  <si>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</si>
  <si>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</si>
  <si>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</si>
  <si>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</si>
  <si>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</si>
  <si>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</si>
  <si>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</si>
  <si>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成人广播电视教育</t>
  </si>
  <si>
    <t xml:space="preserve">    其他成人教育支出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</si>
  <si>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</si>
  <si>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</si>
  <si>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</si>
  <si>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</si>
  <si>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</si>
  <si>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</si>
  <si>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</si>
  <si>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</si>
  <si>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</si>
  <si>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</si>
  <si>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</si>
  <si>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</si>
  <si>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</si>
  <si>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</si>
  <si>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</si>
  <si>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</si>
  <si>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</si>
  <si>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</si>
  <si>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</si>
  <si>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</si>
  <si>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</si>
  <si>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</si>
  <si>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技术研究与开发</t>
  </si>
  <si>
    <t xml:space="preserve">    机构运行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</si>
  <si>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</si>
  <si>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</si>
  <si>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</si>
  <si>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</si>
  <si>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</si>
  <si>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</si>
  <si>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</si>
  <si>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</si>
  <si>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</si>
  <si>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其他科学技术支出</t>
  </si>
  <si>
    <t xml:space="preserve">    其他科学技术支出</t>
  </si>
  <si>
    <t>文化体育与传媒支出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</si>
  <si>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</si>
  <si>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</si>
  <si>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</si>
  <si>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</si>
  <si>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</si>
  <si>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</si>
  <si>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</si>
  <si>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</si>
  <si>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</si>
  <si>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</si>
  <si>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</si>
  <si>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</si>
  <si>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</si>
  <si>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</si>
  <si>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</si>
  <si>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</si>
  <si>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</si>
  <si>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</si>
  <si>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</si>
  <si>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</si>
  <si>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</si>
  <si>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</si>
  <si>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</si>
  <si>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</si>
  <si>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</si>
  <si>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</si>
  <si>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</si>
  <si>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</si>
  <si>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其他广播影视支出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</si>
  <si>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</si>
  <si>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</si>
  <si>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</si>
  <si>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</si>
  <si>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</si>
  <si>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</si>
  <si>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</si>
  <si>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</si>
  <si>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</si>
  <si>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</si>
  <si>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</si>
  <si>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</si>
  <si>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</si>
  <si>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</si>
  <si>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</si>
  <si>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</si>
  <si>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</si>
  <si>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</si>
  <si>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</si>
  <si>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</si>
  <si>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</si>
  <si>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</si>
  <si>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</si>
  <si>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补充全国社会保障基金</t>
  </si>
  <si>
    <t xml:space="preserve">    用公共财政预算补充基金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</si>
  <si>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</si>
  <si>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</si>
  <si>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</si>
  <si>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</si>
  <si>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</si>
  <si>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</si>
  <si>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</si>
  <si>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</si>
  <si>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</si>
  <si>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就业补助</t>
  </si>
  <si>
    <t xml:space="preserve">    扶持公共就业服务</t>
  </si>
  <si>
    <t xml:space="preserve">    职业培训补贴</t>
  </si>
  <si>
    <t xml:space="preserve">    职业介绍补贴</t>
  </si>
  <si>
    <t xml:space="preserve">    社会保险补贴</t>
  </si>
  <si>
    <t xml:space="preserve">    公益性岗位补贴</t>
  </si>
  <si>
    <t xml:space="preserve">    小额担保贷款贴息</t>
  </si>
  <si>
    <t xml:space="preserve">    补充小额贷款担保基金</t>
  </si>
  <si>
    <t xml:space="preserve">    职业技能鉴定补贴</t>
  </si>
  <si>
    <t xml:space="preserve">    特定就业政策支出</t>
  </si>
  <si>
    <t xml:space="preserve">    就业见习补贴</t>
  </si>
  <si>
    <t xml:space="preserve">    高技能人才培养补助</t>
  </si>
  <si>
    <t xml:space="preserve">    求职补贴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</si>
  <si>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</si>
  <si>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</si>
  <si>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</si>
  <si>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</si>
  <si>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</si>
  <si>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</si>
  <si>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</si>
  <si>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</si>
  <si>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</si>
  <si>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</si>
  <si>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</si>
  <si>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</si>
  <si>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</si>
  <si>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</si>
  <si>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</si>
  <si>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</si>
  <si>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</si>
  <si>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</si>
  <si>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</si>
  <si>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</si>
  <si>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</si>
  <si>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</si>
  <si>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</si>
  <si>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</si>
  <si>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</si>
  <si>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</si>
  <si>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</si>
  <si>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</si>
  <si>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</si>
  <si>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</si>
  <si>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</si>
  <si>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</si>
  <si>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</si>
  <si>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</si>
  <si>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</si>
  <si>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</si>
  <si>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</si>
  <si>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</si>
  <si>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</si>
  <si>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</si>
  <si>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</si>
  <si>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特困人员供养</t>
  </si>
  <si>
    <t xml:space="preserve">    城市特困人员救助供养支出</t>
  </si>
  <si>
    <t xml:space="preserve">    农村特困人员救助供养支出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</si>
  <si>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</si>
  <si>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</si>
  <si>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</si>
  <si>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</si>
  <si>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</si>
  <si>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</si>
  <si>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</si>
  <si>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</si>
  <si>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</si>
  <si>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财政对其他社会保险基金的补助</t>
  </si>
  <si>
    <t xml:space="preserve">  财政对其他社会保险基金的补助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</si>
  <si>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</si>
  <si>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</si>
  <si>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</si>
  <si>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</si>
  <si>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</si>
  <si>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</si>
  <si>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</si>
  <si>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</si>
  <si>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</si>
  <si>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</si>
  <si>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</si>
  <si>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</si>
  <si>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</si>
  <si>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</si>
  <si>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</si>
  <si>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</si>
  <si>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</si>
  <si>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</si>
  <si>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</si>
  <si>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</si>
  <si>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</si>
  <si>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</si>
  <si>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</si>
  <si>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</si>
  <si>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</si>
  <si>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</si>
  <si>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</si>
  <si>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</si>
  <si>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</si>
  <si>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</si>
  <si>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</si>
  <si>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</si>
  <si>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</si>
  <si>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</si>
  <si>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</si>
  <si>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</si>
  <si>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</si>
  <si>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</si>
  <si>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</si>
  <si>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</si>
  <si>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</si>
  <si>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</si>
  <si>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</si>
  <si>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</si>
  <si>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</si>
  <si>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</si>
  <si>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</si>
  <si>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</si>
  <si>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</si>
  <si>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</si>
  <si>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公务员医疗补助</t>
  </si>
  <si>
    <t xml:space="preserve">    其他行政事业单位医疗支出</t>
  </si>
  <si>
    <t xml:space="preserve">  财政对基本医疗保险基金的补助</t>
  </si>
  <si>
    <t xml:space="preserve">    财政对城镇职工基本医疗保险基金的补助</t>
  </si>
  <si>
    <t xml:space="preserve">    财政对城乡居民基本医疗保险基金的补助</t>
  </si>
  <si>
    <t xml:space="preserve">    财政对新型农村合作医疗保险基金的补助</t>
  </si>
  <si>
    <t xml:space="preserve">    财政对城镇居民基本医疗保险</t>
  </si>
  <si>
    <t xml:space="preserve">  医疗救助</t>
  </si>
  <si>
    <t xml:space="preserve">    城乡医疗救助</t>
  </si>
  <si>
    <t xml:space="preserve">    疾病应急救助</t>
  </si>
  <si>
    <t xml:space="preserve">    其他医疗救助支出</t>
  </si>
  <si>
    <t xml:space="preserve">  优抚对象医疗</t>
  </si>
  <si>
    <t xml:space="preserve">    优抚对象医疗补助</t>
  </si>
  <si>
    <t xml:space="preserve">    其他优抚对象医疗支出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</si>
  <si>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</si>
  <si>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</si>
  <si>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</si>
  <si>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</si>
  <si>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</si>
  <si>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</si>
  <si>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</si>
  <si>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</si>
  <si>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</si>
  <si>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</si>
  <si>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</si>
  <si>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</si>
  <si>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</si>
  <si>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</si>
  <si>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</si>
  <si>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</si>
  <si>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</si>
  <si>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</si>
  <si>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</si>
  <si>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</si>
  <si>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排污费安排的支出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</si>
  <si>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</si>
  <si>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</si>
  <si>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</si>
  <si>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</si>
  <si>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</si>
  <si>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</si>
  <si>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</si>
  <si>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</si>
  <si>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</si>
  <si>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</si>
  <si>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</si>
  <si>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</si>
  <si>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其他天然林保护支出</t>
  </si>
  <si>
    <t xml:space="preserve">  能源节约利用</t>
  </si>
  <si>
    <t xml:space="preserve">    能源节约利用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</si>
  <si>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</si>
  <si>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</si>
  <si>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</si>
  <si>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</si>
  <si>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</si>
  <si>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</si>
  <si>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</si>
  <si>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</si>
  <si>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</si>
  <si>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</si>
  <si>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</si>
  <si>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</si>
  <si>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</si>
  <si>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</si>
  <si>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</si>
  <si>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</si>
  <si>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</si>
  <si>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</si>
  <si>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</si>
  <si>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</si>
  <si>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</si>
  <si>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</si>
  <si>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</si>
  <si>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</si>
  <si>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</si>
  <si>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</si>
  <si>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</si>
  <si>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</si>
  <si>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</si>
  <si>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</si>
  <si>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</si>
  <si>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</si>
  <si>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</si>
  <si>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</si>
  <si>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</si>
  <si>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</si>
  <si>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</si>
  <si>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</si>
  <si>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</si>
  <si>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</si>
  <si>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农业生产资料与技术补贴</t>
  </si>
  <si>
    <t xml:space="preserve">    农业生产保险补贴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</si>
  <si>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</si>
  <si>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</si>
  <si>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</si>
  <si>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</si>
  <si>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农业资源保护修复与利用</t>
  </si>
  <si>
    <t xml:space="preserve">    农村道路建设</t>
  </si>
  <si>
    <t xml:space="preserve">    农资综合补贴</t>
  </si>
  <si>
    <t xml:space="preserve">    石油价格改革对渔业的补贴</t>
  </si>
  <si>
    <t xml:space="preserve">    对高校毕业生到基层任职补助</t>
  </si>
  <si>
    <t xml:space="preserve">    草原植被恢复费安排的支出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</si>
  <si>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</si>
  <si>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</si>
  <si>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</si>
  <si>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</si>
  <si>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</si>
  <si>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</si>
  <si>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</si>
  <si>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</si>
  <si>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</si>
  <si>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</si>
  <si>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</si>
  <si>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</si>
  <si>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</si>
  <si>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</si>
  <si>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</si>
  <si>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信息管理</t>
  </si>
  <si>
    <t xml:space="preserve">    石油价格改革对林业的补贴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</si>
  <si>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</si>
  <si>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</si>
  <si>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</si>
  <si>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</si>
  <si>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</si>
  <si>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</si>
  <si>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</si>
  <si>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</si>
  <si>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</si>
  <si>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</si>
  <si>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</si>
  <si>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</si>
  <si>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</si>
  <si>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</si>
  <si>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</si>
  <si>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</si>
  <si>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</si>
  <si>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</si>
  <si>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大中型水库移民后期扶持专项支出</t>
  </si>
  <si>
    <t xml:space="preserve">    水利安全监督</t>
  </si>
  <si>
    <t xml:space="preserve">    水资源费安排的支出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</si>
  <si>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</si>
  <si>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</si>
  <si>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</si>
  <si>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</si>
  <si>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</si>
  <si>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</si>
  <si>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</si>
  <si>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</si>
  <si>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</si>
  <si>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</si>
  <si>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</si>
  <si>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</si>
  <si>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</si>
  <si>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</si>
  <si>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</si>
  <si>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</si>
  <si>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</si>
  <si>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</si>
  <si>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</si>
  <si>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</si>
  <si>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</si>
  <si>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</si>
  <si>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</si>
  <si>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</si>
  <si>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</si>
  <si>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</si>
  <si>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</si>
  <si>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</si>
  <si>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其他普惠金融发展支出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</si>
  <si>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</si>
  <si>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</si>
  <si>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</si>
  <si>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</si>
  <si>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</si>
  <si>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公路新建</t>
  </si>
  <si>
    <t xml:space="preserve">    公路改建</t>
  </si>
  <si>
    <t xml:space="preserve">    公路养护</t>
  </si>
  <si>
    <t xml:space="preserve">    特大型桥梁建设</t>
  </si>
  <si>
    <t xml:space="preserve">    公路路政管理</t>
  </si>
  <si>
    <t xml:space="preserve">    公路和运输信息化建设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</si>
  <si>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</si>
  <si>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</si>
  <si>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</si>
  <si>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公路客货运站(场)建设</t>
  </si>
  <si>
    <t xml:space="preserve">    公路和运输技术标准化建设</t>
  </si>
  <si>
    <t xml:space="preserve">    港口设施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</si>
  <si>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</si>
  <si>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</si>
  <si>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</si>
  <si>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</si>
  <si>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民用航空运输</t>
  </si>
  <si>
    <t xml:space="preserve">    民用航空安全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</si>
  <si>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</si>
  <si>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</si>
  <si>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</si>
  <si>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</si>
  <si>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邮政业支出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</si>
  <si>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</si>
  <si>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</si>
  <si>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</si>
  <si>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</si>
  <si>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 xml:space="preserve">  制造业</t>
  </si>
  <si>
    <t xml:space="preserve">    有色金属冶炼及压延加工业</t>
  </si>
  <si>
    <t xml:space="preserve">    其他制造业支出</t>
  </si>
  <si>
    <t xml:space="preserve">  工业和信息产业监管</t>
  </si>
  <si>
    <t xml:space="preserve">    工业和信息产业支持</t>
  </si>
  <si>
    <t xml:space="preserve">    电子专项工程</t>
  </si>
  <si>
    <t xml:space="preserve">    行业监管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</si>
  <si>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</si>
  <si>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</si>
  <si>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</si>
  <si>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</si>
  <si>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</si>
  <si>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</si>
  <si>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</si>
  <si>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</si>
  <si>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</si>
  <si>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</si>
  <si>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</si>
  <si>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</si>
  <si>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</si>
  <si>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</si>
  <si>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</si>
  <si>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</si>
  <si>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</si>
  <si>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</si>
  <si>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</si>
  <si>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</si>
  <si>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</si>
  <si>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</si>
  <si>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</si>
  <si>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</si>
  <si>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</si>
  <si>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</si>
  <si>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</si>
  <si>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</si>
  <si>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</si>
  <si>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</si>
  <si>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</si>
  <si>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</si>
  <si>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</si>
  <si>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</si>
  <si>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</si>
  <si>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</si>
  <si>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</si>
  <si>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</si>
  <si>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</si>
  <si>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</si>
  <si>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</si>
  <si>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金融发展支出</t>
  </si>
  <si>
    <t xml:space="preserve">    政策性银行亏损补贴</t>
  </si>
  <si>
    <t xml:space="preserve">    其他金融发展支出</t>
  </si>
  <si>
    <t xml:space="preserve">  其他金融支出(款)</t>
  </si>
  <si>
    <t xml:space="preserve">    其他金融支出(项)</t>
  </si>
  <si>
    <t>国土海洋气象等支出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</si>
  <si>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</si>
  <si>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</si>
  <si>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</si>
  <si>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</si>
  <si>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国土整治</t>
  </si>
  <si>
    <t xml:space="preserve">    地质灾害防治</t>
  </si>
  <si>
    <t xml:space="preserve">    国外风险勘查</t>
  </si>
  <si>
    <t xml:space="preserve">    地质勘查基金(周转金)支出</t>
  </si>
  <si>
    <t xml:space="preserve">    矿产资源专项收入安排的支出</t>
  </si>
  <si>
    <t xml:space="preserve">    其他国土资源事务支出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</si>
  <si>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</si>
  <si>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</si>
  <si>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</si>
  <si>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</si>
  <si>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其他地震事务支出</t>
  </si>
  <si>
    <t xml:space="preserve">  气象事务</t>
  </si>
  <si>
    <t xml:space="preserve">    气象事业机构</t>
  </si>
  <si>
    <t xml:space="preserve">    气象技术研究应用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</si>
  <si>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</si>
  <si>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</si>
  <si>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</si>
  <si>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</si>
  <si>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</si>
  <si>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</si>
  <si>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</si>
  <si>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</si>
  <si>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</si>
  <si>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</si>
  <si>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</si>
  <si>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</si>
  <si>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</si>
  <si>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</si>
  <si>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</si>
  <si>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</si>
  <si>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</si>
  <si>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</si>
  <si>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</si>
  <si>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</si>
  <si>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</si>
  <si>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</si>
  <si>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</si>
  <si>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</si>
  <si>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</si>
  <si>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</si>
  <si>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</si>
  <si>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粮油市场调控专项资金</t>
  </si>
  <si>
    <t xml:space="preserve">    其他粮油事务支出</t>
  </si>
  <si>
    <t xml:space="preserve">  物资事务</t>
  </si>
  <si>
    <t xml:space="preserve">    物资轮换</t>
  </si>
  <si>
    <t xml:space="preserve">    仓库建设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</si>
  <si>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</si>
  <si>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</si>
  <si>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</si>
  <si>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</si>
  <si>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</si>
  <si>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</si>
  <si>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</si>
  <si>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</si>
  <si>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</si>
  <si>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</si>
  <si>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</si>
  <si>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预备费</t>
  </si>
  <si>
    <t>其他支出(类)</t>
  </si>
  <si>
    <t xml:space="preserve">  其他支出(款)</t>
  </si>
  <si>
    <t xml:space="preserve">    其他支出(项)</t>
  </si>
  <si>
    <t>债务付息支出</t>
  </si>
  <si>
    <t xml:space="preserve">  中央政府国内债务付息支出</t>
  </si>
  <si>
    <t xml:space="preserve">  中央政府国外债务付息支出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</si>
  <si>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</si>
  <si>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</si>
  <si>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</si>
  <si>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</si>
  <si>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</si>
  <si>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附表四</t>
  </si>
  <si>
    <t>西安市阎良区2018年一般公共预算本级支出决算经济分类明细表</t>
  </si>
  <si>
    <t>单位:万元</t>
  </si>
  <si>
    <t>项目</t>
  </si>
  <si>
    <t>备注</t>
  </si>
  <si>
    <t>支出合计</t>
  </si>
  <si>
    <t>一、机关工资福利支出</t>
  </si>
  <si>
    <t xml:space="preserve">  工资奖金津补贴</t>
  </si>
  <si>
    <t xml:space="preserve">  社会保障缴费</t>
  </si>
  <si>
    <t xml:space="preserve">  住房公积金</t>
  </si>
  <si>
    <t xml:space="preserve">  其他工资福利支出</t>
  </si>
  <si>
    <t>二、机关商品和服务支出</t>
  </si>
  <si>
    <t xml:space="preserve">  办公经费</t>
  </si>
  <si>
    <t xml:space="preserve">  会议费</t>
  </si>
  <si>
    <t xml:space="preserve">  培训费</t>
  </si>
  <si>
    <t xml:space="preserve">  专用材料购置费</t>
  </si>
  <si>
    <t xml:space="preserve">  委托业务费</t>
  </si>
  <si>
    <t xml:space="preserve">  公务接待费</t>
  </si>
  <si>
    <t xml:space="preserve">  因公出国(境)费用</t>
  </si>
  <si>
    <t xml:space="preserve">  公务用车运行维护费</t>
  </si>
  <si>
    <t xml:space="preserve">  维修(护)费</t>
  </si>
  <si>
    <t xml:space="preserve">  其他商品和服务支出</t>
  </si>
  <si>
    <t>三、机关资本性支出(一)</t>
  </si>
  <si>
    <t xml:space="preserve">  房屋建筑物购建</t>
  </si>
  <si>
    <t xml:space="preserve">  基础设施建设</t>
  </si>
  <si>
    <t xml:space="preserve">  公务用车购置</t>
  </si>
  <si>
    <t xml:space="preserve">  土地征迁补偿和安置支出</t>
  </si>
  <si>
    <t xml:space="preserve">  设备购置</t>
  </si>
  <si>
    <t xml:space="preserve">  大型修缮</t>
  </si>
  <si>
    <t xml:space="preserve">  其他资本性支出</t>
  </si>
  <si>
    <t>四、机关资本性支出(二)</t>
  </si>
  <si>
    <t>五、对事业单位经常性补助</t>
  </si>
  <si>
    <t xml:space="preserve">  工资福利支出</t>
  </si>
  <si>
    <t xml:space="preserve">  商品和服务支出</t>
  </si>
  <si>
    <t xml:space="preserve">  其他对事业单位补助</t>
  </si>
  <si>
    <t>六、对事业单位资本性补助</t>
  </si>
  <si>
    <t xml:space="preserve">  资本性支出(一)</t>
  </si>
  <si>
    <t xml:space="preserve">  资本性支出(二)</t>
  </si>
  <si>
    <t>七、对企业补助</t>
  </si>
  <si>
    <t xml:space="preserve">  费用补贴</t>
  </si>
  <si>
    <t xml:space="preserve">  利息补贴</t>
  </si>
  <si>
    <t xml:space="preserve">  其他对企业补助</t>
  </si>
  <si>
    <t>八、对企业资本性支出</t>
  </si>
  <si>
    <t xml:space="preserve">  对企业资本性支出(一)</t>
  </si>
  <si>
    <t xml:space="preserve">  对企业资本性支出(二)</t>
  </si>
  <si>
    <t>九、对个人和家庭的补助</t>
  </si>
  <si>
    <t xml:space="preserve">  社会福利和救助</t>
  </si>
  <si>
    <t xml:space="preserve">  助学金</t>
  </si>
  <si>
    <t xml:space="preserve">  个人农业生产补贴</t>
  </si>
  <si>
    <t xml:space="preserve">  离退休费</t>
  </si>
  <si>
    <t xml:space="preserve">  其他对个人和家庭补助</t>
  </si>
  <si>
    <t>十、对社会保障基金补助</t>
  </si>
  <si>
    <t xml:space="preserve">  对社会保险基金补助</t>
  </si>
  <si>
    <t>十一、债务利息及费用支出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</si>
  <si>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</si>
  <si>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</si>
  <si>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</si>
  <si>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</si>
  <si>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十二、其他支出</t>
  </si>
  <si>
    <t xml:space="preserve">  赠与</t>
  </si>
  <si>
    <t xml:space="preserve">  国家赔偿费用支出</t>
  </si>
  <si>
    <t xml:space="preserve">  对民间非营利组织和群众性自治组织补贴</t>
  </si>
  <si>
    <t xml:space="preserve">  其他支出</t>
  </si>
  <si>
    <t>附表五</t>
  </si>
  <si>
    <t>西安市阎良区2018年一般公共预算本级基本支出决算明细表</t>
  </si>
  <si>
    <t>附表六</t>
  </si>
  <si>
    <t>西安市阎良区2018年一般公共预算税收返还和转移支付决算表</t>
  </si>
  <si>
    <t>项   目</t>
  </si>
  <si>
    <t>2018年</t>
  </si>
  <si>
    <t>一、返还性收入</t>
  </si>
  <si>
    <t>其中：增值税和消费税税收返还收入</t>
  </si>
  <si>
    <t xml:space="preserve"> 所得税基数返还收入</t>
  </si>
  <si>
    <t xml:space="preserve"> 营改增返还基数</t>
  </si>
  <si>
    <t xml:space="preserve"> 成品油价格和税费改革税收返还收入</t>
  </si>
  <si>
    <t>二、一般转移支付收入</t>
  </si>
  <si>
    <t>其中；（1）均衡性转移支付</t>
  </si>
  <si>
    <t xml:space="preserve"> （2）县级基本财力保障机制奖补资金收入</t>
  </si>
  <si>
    <t xml:space="preserve"> （3）企业事业单位划转补助收入</t>
  </si>
  <si>
    <t xml:space="preserve"> （4）固定数额补助收入</t>
  </si>
  <si>
    <t xml:space="preserve"> （5）成品油价格和税费改革转移支付补助收入</t>
  </si>
  <si>
    <t xml:space="preserve"> （6）基层公检法司转移支付收入</t>
  </si>
  <si>
    <t xml:space="preserve"> （7）义务教育等转移支付收入</t>
  </si>
  <si>
    <t xml:space="preserve"> （8）基本养老保险和低保等转移支付收入</t>
  </si>
  <si>
    <t xml:space="preserve"> （9）新型农村合作医疗等转移支付收入</t>
  </si>
  <si>
    <t xml:space="preserve"> （10）农村综合改革转移支付收入</t>
  </si>
  <si>
    <t xml:space="preserve"> （11）结算补助收入</t>
  </si>
  <si>
    <t xml:space="preserve"> （12）城乡居民医疗保险转移支付收入</t>
  </si>
  <si>
    <t>三、专项转移转移支付收入</t>
  </si>
  <si>
    <t>其中：（1）一般公共服务</t>
  </si>
  <si>
    <t xml:space="preserve">      （2）国防支出</t>
  </si>
  <si>
    <t xml:space="preserve"> （2）公共安全</t>
  </si>
  <si>
    <t xml:space="preserve"> （3）教育</t>
  </si>
  <si>
    <t xml:space="preserve"> （4）科学技术</t>
  </si>
  <si>
    <t xml:space="preserve"> （5）文化体育与传媒</t>
  </si>
  <si>
    <t xml:space="preserve"> （6）社会保障和就业</t>
  </si>
  <si>
    <t xml:space="preserve"> （7）医疗卫生与计划生育</t>
  </si>
  <si>
    <t xml:space="preserve"> （8）节能环保</t>
  </si>
  <si>
    <t xml:space="preserve"> （9）城乡社区</t>
  </si>
  <si>
    <t xml:space="preserve"> （10）农林水</t>
  </si>
  <si>
    <t xml:space="preserve"> （11）交通运输</t>
  </si>
  <si>
    <t xml:space="preserve"> （12）资源勘探信息等</t>
  </si>
  <si>
    <t xml:space="preserve"> （13）商业服务业等</t>
  </si>
  <si>
    <t xml:space="preserve"> （14）金融</t>
  </si>
  <si>
    <t xml:space="preserve"> （15）国土海洋气象等</t>
  </si>
  <si>
    <t xml:space="preserve"> （16）住房保障</t>
  </si>
  <si>
    <t xml:space="preserve"> （17）粮油物资储备</t>
  </si>
  <si>
    <t xml:space="preserve"> （18）其他收入</t>
  </si>
  <si>
    <t>四、地方政府一般债券转贷收入</t>
  </si>
  <si>
    <t xml:space="preserve">   其中： 转贷新增一般债券收入</t>
  </si>
  <si>
    <t xml:space="preserve">     转贷置换一般债券收入</t>
  </si>
  <si>
    <t>一般公共预算补助收入总计</t>
  </si>
  <si>
    <t>备注：无对其他地区转移支付</t>
  </si>
  <si>
    <t>附表七</t>
  </si>
  <si>
    <t>西安市阎良区2018年一般债务限额和余额情况决算表</t>
  </si>
  <si>
    <t>项    目</t>
  </si>
  <si>
    <t>2018年初</t>
  </si>
  <si>
    <t>2018年债务转贷收入</t>
  </si>
  <si>
    <t>2018年债务转贷支出</t>
  </si>
  <si>
    <t>2018年末</t>
  </si>
  <si>
    <t>限额</t>
  </si>
  <si>
    <t>债务余额</t>
  </si>
  <si>
    <t>合计</t>
  </si>
  <si>
    <t>新增债券</t>
  </si>
  <si>
    <t>置换债券</t>
  </si>
  <si>
    <t>2018年底政府举债情况</t>
  </si>
  <si>
    <t>附表八</t>
  </si>
  <si>
    <t>西安市阎良区2018年一般公共预算收支决算平衡表</t>
  </si>
  <si>
    <r>
      <rPr>
        <b/>
        <sz val="14"/>
        <color indexed="8"/>
        <rFont val="宋体"/>
        <charset val="134"/>
      </rPr>
      <t>收</t>
    </r>
    <r>
      <rPr>
        <b/>
        <sz val="14"/>
        <color indexed="8"/>
        <rFont val="Times New Roman"/>
        <charset val="134"/>
      </rPr>
      <t xml:space="preserve">        </t>
    </r>
    <r>
      <rPr>
        <b/>
        <sz val="14"/>
        <color indexed="8"/>
        <rFont val="宋体"/>
        <charset val="134"/>
      </rPr>
      <t>入</t>
    </r>
  </si>
  <si>
    <r>
      <rPr>
        <b/>
        <sz val="14"/>
        <color indexed="8"/>
        <rFont val="宋体"/>
        <charset val="134"/>
      </rPr>
      <t>支</t>
    </r>
    <r>
      <rPr>
        <b/>
        <sz val="14"/>
        <color indexed="8"/>
        <rFont val="Times New Roman"/>
        <charset val="134"/>
      </rPr>
      <t xml:space="preserve">        </t>
    </r>
    <r>
      <rPr>
        <b/>
        <sz val="14"/>
        <color indexed="8"/>
        <rFont val="宋体"/>
        <charset val="134"/>
      </rPr>
      <t>出</t>
    </r>
  </si>
  <si>
    <r>
      <rPr>
        <b/>
        <sz val="14"/>
        <color indexed="8"/>
        <rFont val="宋体"/>
        <charset val="134"/>
      </rPr>
      <t>项</t>
    </r>
    <r>
      <rPr>
        <b/>
        <sz val="14"/>
        <color indexed="8"/>
        <rFont val="Times New Roman"/>
        <charset val="134"/>
      </rPr>
      <t xml:space="preserve">    </t>
    </r>
    <r>
      <rPr>
        <b/>
        <sz val="14"/>
        <color indexed="8"/>
        <rFont val="宋体"/>
        <charset val="134"/>
      </rPr>
      <t>目</t>
    </r>
  </si>
  <si>
    <t>地方政府债券收入</t>
  </si>
  <si>
    <t>转贷地方政府债券支出</t>
  </si>
  <si>
    <t>调入预算稳定调节基金</t>
  </si>
  <si>
    <r>
      <rPr>
        <sz val="14"/>
        <color indexed="8"/>
        <rFont val="Times New Roman"/>
        <charset val="134"/>
      </rPr>
      <t xml:space="preserve">    </t>
    </r>
    <r>
      <rPr>
        <sz val="14"/>
        <color indexed="8"/>
        <rFont val="宋体"/>
        <charset val="134"/>
      </rPr>
      <t>减：结转下年支出</t>
    </r>
  </si>
  <si>
    <r>
      <rPr>
        <sz val="14"/>
        <color indexed="8"/>
        <rFont val="Times New Roman"/>
        <charset val="134"/>
      </rPr>
      <t xml:space="preserve">    </t>
    </r>
    <r>
      <rPr>
        <sz val="14"/>
        <color indexed="8"/>
        <rFont val="宋体"/>
        <charset val="134"/>
      </rPr>
      <t>等：净结余</t>
    </r>
  </si>
  <si>
    <t>附表九</t>
  </si>
  <si>
    <t>西安市阎良区2018年政府性基金预算收入决算表</t>
  </si>
  <si>
    <t>项      目</t>
  </si>
  <si>
    <r>
      <rPr>
        <b/>
        <sz val="12"/>
        <color rgb="FF000000"/>
        <rFont val="Times New Roman"/>
        <charset val="134"/>
      </rPr>
      <t>2018</t>
    </r>
    <r>
      <rPr>
        <b/>
        <sz val="12"/>
        <color rgb="FF000000"/>
        <rFont val="宋体"/>
        <charset val="134"/>
      </rPr>
      <t>年执行比例</t>
    </r>
  </si>
  <si>
    <t>预算数</t>
  </si>
  <si>
    <t>一、政府住房基金收入</t>
  </si>
  <si>
    <t>二、新型墙体材料专项基金收入</t>
  </si>
  <si>
    <t>三、城市公用事业附加收入</t>
  </si>
  <si>
    <t>四、城市基础设施配套费收入</t>
  </si>
  <si>
    <t>五、国有土地使用权出让金收入</t>
  </si>
  <si>
    <t>六、国有土地收益基金收入</t>
  </si>
  <si>
    <t>七、农业土地开发资金收入</t>
  </si>
  <si>
    <t>八、污水处理费</t>
  </si>
  <si>
    <t>九、彩票发行机构和彩票销售机构的业务费用</t>
  </si>
  <si>
    <t>十、其他基金收入</t>
  </si>
  <si>
    <t>政府性基金收入小计</t>
  </si>
  <si>
    <t>上年结余收入</t>
  </si>
  <si>
    <t>政府性基金收入总计</t>
  </si>
  <si>
    <t>附表十</t>
  </si>
  <si>
    <t>西安市阎良区2018年政府性基金预算支出决算表</t>
  </si>
  <si>
    <r>
      <rPr>
        <b/>
        <sz val="12"/>
        <color indexed="8"/>
        <rFont val="宋体"/>
        <charset val="134"/>
      </rPr>
      <t>项</t>
    </r>
    <r>
      <rPr>
        <b/>
        <sz val="12"/>
        <color indexed="8"/>
        <rFont val="Times New Roman"/>
        <charset val="134"/>
      </rPr>
      <t xml:space="preserve">      </t>
    </r>
    <r>
      <rPr>
        <b/>
        <sz val="12"/>
        <color indexed="8"/>
        <rFont val="宋体"/>
        <charset val="134"/>
      </rPr>
      <t>目</t>
    </r>
  </si>
  <si>
    <r>
      <rPr>
        <b/>
        <sz val="12"/>
        <color rgb="FF000000"/>
        <rFont val="Times New Roman"/>
        <charset val="134"/>
      </rPr>
      <t>2017</t>
    </r>
    <r>
      <rPr>
        <b/>
        <sz val="12"/>
        <color rgb="FF000000"/>
        <rFont val="宋体"/>
        <charset val="134"/>
      </rPr>
      <t>年</t>
    </r>
    <r>
      <rPr>
        <b/>
        <sz val="12"/>
        <color rgb="FF000000"/>
        <rFont val="Times New Roman"/>
        <charset val="134"/>
      </rPr>
      <t xml:space="preserve">                  </t>
    </r>
    <r>
      <rPr>
        <b/>
        <sz val="12"/>
        <color rgb="FF000000"/>
        <rFont val="宋体"/>
        <charset val="134"/>
      </rPr>
      <t>决算数</t>
    </r>
  </si>
  <si>
    <r>
      <rPr>
        <b/>
        <sz val="12"/>
        <color indexed="8"/>
        <rFont val="Times New Roman"/>
        <charset val="134"/>
      </rPr>
      <t>2017</t>
    </r>
    <r>
      <rPr>
        <b/>
        <sz val="12"/>
        <color indexed="8"/>
        <rFont val="宋体"/>
        <charset val="134"/>
      </rPr>
      <t>年决算数</t>
    </r>
  </si>
  <si>
    <t>一、教育支出</t>
  </si>
  <si>
    <t>二、文化体育与传媒支出</t>
  </si>
  <si>
    <t>三、社会保障和就业支出</t>
  </si>
  <si>
    <t>四、城乡社区支出</t>
  </si>
  <si>
    <t>五、农林水支出</t>
  </si>
  <si>
    <t>六、资源勘探信息等支出</t>
  </si>
  <si>
    <t>七、商业服务业等支出</t>
  </si>
  <si>
    <t>八、其他支出</t>
  </si>
  <si>
    <t>政府性基金支出小计</t>
  </si>
  <si>
    <t>上解支出</t>
  </si>
  <si>
    <t>调出资金</t>
  </si>
  <si>
    <t>年终结余</t>
  </si>
  <si>
    <t>政府性基金支出总计</t>
  </si>
  <si>
    <t>附表十一</t>
  </si>
  <si>
    <t>西安市阎良区2018年政府性基金预算支出情况表—按功能科目分类</t>
  </si>
  <si>
    <t>2018年预算数</t>
  </si>
  <si>
    <t>政府性基金支出</t>
  </si>
  <si>
    <t xml:space="preserve">  大中型水库移民后期扶持基金支出</t>
  </si>
  <si>
    <t xml:space="preserve">  移民补助</t>
  </si>
  <si>
    <t xml:space="preserve">  基础设施建设和经济发展</t>
  </si>
  <si>
    <t xml:space="preserve">  其他大中型水库移民后期扶持基金支出</t>
  </si>
  <si>
    <t xml:space="preserve">  小型水库移民扶助基金及对应专项债务收入安排的支出</t>
  </si>
  <si>
    <t xml:space="preserve">    残疾人就业保障金支出</t>
  </si>
  <si>
    <t xml:space="preserve">  政府住房基金及对应专项债务收入安排的支出</t>
  </si>
  <si>
    <t>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</si>
  <si>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</si>
  <si>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</si>
  <si>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</si>
  <si>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公共租赁住房支出</t>
  </si>
  <si>
    <t xml:space="preserve">  城市公用事业附加及对应专项债务收入安排的支出</t>
  </si>
  <si>
    <t xml:space="preserve">    城市公共设施</t>
  </si>
  <si>
    <t xml:space="preserve">    城市环境卫生</t>
  </si>
  <si>
    <t xml:space="preserve">    其他城市公用事业附加安排的支出</t>
  </si>
  <si>
    <t xml:space="preserve">  国有土地收益基金及对应专项债务收入安排的支出</t>
  </si>
  <si>
    <t xml:space="preserve">    其他国有土地收益基金支出</t>
  </si>
  <si>
    <t xml:space="preserve">  新增建设用地土地有偿使用费及对应专项债务收入安排的支出</t>
  </si>
  <si>
    <t xml:space="preserve">  基本农田建设和保护支出</t>
  </si>
  <si>
    <t xml:space="preserve">  土地整理支出</t>
  </si>
  <si>
    <t xml:space="preserve">  城市基础设施配套费及对应专项债务收入安排的支出</t>
  </si>
  <si>
    <t xml:space="preserve">  城市公共设施</t>
  </si>
  <si>
    <t xml:space="preserve">  城市环境卫生</t>
  </si>
  <si>
    <t xml:space="preserve">  公有房屋</t>
  </si>
  <si>
    <t xml:space="preserve">  其他城市基础设施配套费安排的支出</t>
  </si>
  <si>
    <t xml:space="preserve">  污水处理费及对应专项债务收入安排的支出</t>
  </si>
  <si>
    <t xml:space="preserve">  新菜地开发建设基金及对应专项债务收入安排的支出</t>
  </si>
  <si>
    <t xml:space="preserve">  中央水利建设基金支出</t>
  </si>
  <si>
    <t xml:space="preserve">  地方水利建设基金支出</t>
  </si>
  <si>
    <t xml:space="preserve">  无线电频率占用费安排的支出</t>
  </si>
  <si>
    <t xml:space="preserve">  新型墙体材料专项基金及对应专项债务收入安排的支出</t>
  </si>
  <si>
    <t xml:space="preserve">  技改贴息和补助</t>
  </si>
  <si>
    <t xml:space="preserve">  其他新型墙体材料专项基金支出</t>
  </si>
  <si>
    <t xml:space="preserve">  农网还贷资金支出</t>
  </si>
  <si>
    <t xml:space="preserve">  电力改革预留资产变现收入安排的支出</t>
  </si>
  <si>
    <t>其他支出</t>
  </si>
  <si>
    <t xml:space="preserve">  彩票发行销售机构业务费安排的支出</t>
  </si>
  <si>
    <t xml:space="preserve">  福利彩票销售机构的业务费支出</t>
  </si>
  <si>
    <t xml:space="preserve">  彩票市场调控资金支出</t>
  </si>
  <si>
    <t xml:space="preserve">  其他彩票发行销售机构业务费安排的支出</t>
  </si>
  <si>
    <t xml:space="preserve">  彩票公益金及对应专项债务收入安排的支出</t>
  </si>
  <si>
    <t xml:space="preserve">  用于补充全国社会保障基金的彩票公益金支出</t>
  </si>
  <si>
    <t xml:space="preserve">  用于社会福利的彩票公益金支出</t>
  </si>
  <si>
    <t xml:space="preserve">  用于体育事业的彩票公益金支出</t>
  </si>
  <si>
    <t xml:space="preserve">  用于教育事业的彩票公益金支出</t>
  </si>
  <si>
    <t xml:space="preserve">  用于残疾人事业的彩票公益金支出</t>
  </si>
  <si>
    <t xml:space="preserve">  烟草企业上缴专项收入安排的支出</t>
  </si>
  <si>
    <t xml:space="preserve">  其他政府性基金及对应专项债务收入安排的支出</t>
  </si>
  <si>
    <t>债务发行费用支出</t>
  </si>
  <si>
    <t>附表十二</t>
  </si>
  <si>
    <t>西安市阎良区2018年政府性基金转移支付决算表</t>
  </si>
  <si>
    <t>专项转移转移支付收入</t>
  </si>
  <si>
    <t>其中:（1）科学技术支出</t>
  </si>
  <si>
    <t xml:space="preserve">       （2）文化体育与传媒支出</t>
  </si>
  <si>
    <t xml:space="preserve">       （3）社会保障和就业支出</t>
  </si>
  <si>
    <t xml:space="preserve">       （4）节能环保支出</t>
  </si>
  <si>
    <t xml:space="preserve">       （5）城乡社区支出</t>
  </si>
  <si>
    <t xml:space="preserve">       （6）农林水支出</t>
  </si>
  <si>
    <t xml:space="preserve">       （7）交通运输支出</t>
  </si>
  <si>
    <t xml:space="preserve">       （8）资源勘探信息等支出</t>
  </si>
  <si>
    <t xml:space="preserve">       （9）商业服务业等支出</t>
  </si>
  <si>
    <t xml:space="preserve">       （10）金融支出</t>
  </si>
  <si>
    <t xml:space="preserve">       （11）其他支出</t>
  </si>
  <si>
    <t xml:space="preserve">      （12）债务付息支出</t>
  </si>
  <si>
    <t xml:space="preserve">      （13）债务发行费用支出</t>
  </si>
  <si>
    <t>附表十三</t>
  </si>
  <si>
    <t>西安市阎良区2018年专项债务限额和余额情况决算表</t>
  </si>
  <si>
    <t>2018年年初</t>
  </si>
  <si>
    <t>2018年年末</t>
  </si>
  <si>
    <t>附表十四</t>
  </si>
  <si>
    <t>西安市阎良区2018年国有资本经营收入决算表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</si>
  <si>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目</t>
    </r>
  </si>
  <si>
    <r>
      <rPr>
        <b/>
        <sz val="12"/>
        <rFont val="Times New Roman"/>
        <charset val="134"/>
      </rPr>
      <t>2018</t>
    </r>
    <r>
      <rPr>
        <b/>
        <sz val="12"/>
        <rFont val="宋体"/>
        <charset val="134"/>
      </rPr>
      <t>年决算数</t>
    </r>
  </si>
  <si>
    <t>与上年同比+－％</t>
  </si>
  <si>
    <t>一、利润收入</t>
  </si>
  <si>
    <t>二、股权、股息收入</t>
  </si>
  <si>
    <t>三、产权转让收入</t>
  </si>
  <si>
    <t>四、其他国有资本经营预算收入</t>
  </si>
  <si>
    <t>国有资本经营预算收入合计</t>
  </si>
  <si>
    <t>转移性收入</t>
  </si>
  <si>
    <t>*</t>
  </si>
  <si>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国有资本经营预算转移支付收入</t>
    </r>
  </si>
  <si>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>上年结余收入</t>
    </r>
  </si>
  <si>
    <t>国有资本经营预算收入总计</t>
  </si>
  <si>
    <t>附表十五</t>
  </si>
  <si>
    <t>西安市阎良区2018年国有资本经营支出决算表</t>
  </si>
  <si>
    <r>
      <rPr>
        <b/>
        <sz val="12"/>
        <rFont val="宋体"/>
        <charset val="134"/>
      </rPr>
      <t>项</t>
    </r>
    <r>
      <rPr>
        <b/>
        <sz val="12"/>
        <rFont val="宋体"/>
        <charset val="134"/>
      </rPr>
      <t xml:space="preserve">      </t>
    </r>
    <r>
      <rPr>
        <b/>
        <sz val="12"/>
        <rFont val="宋体"/>
        <charset val="134"/>
      </rPr>
      <t>目</t>
    </r>
  </si>
  <si>
    <r>
      <rPr>
        <b/>
        <sz val="12"/>
        <rFont val="Times New Roman"/>
        <charset val="134"/>
      </rPr>
      <t>2018</t>
    </r>
    <r>
      <rPr>
        <b/>
        <sz val="12"/>
        <rFont val="宋体"/>
        <charset val="134"/>
      </rPr>
      <t>年
预算数</t>
    </r>
  </si>
  <si>
    <t>一、国有资本经营预算支出</t>
  </si>
  <si>
    <r>
      <rPr>
        <sz val="12"/>
        <rFont val="Times New Roman"/>
        <charset val="134"/>
      </rPr>
      <t xml:space="preserve">    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、解决历史遗留问题及改革成本支出</t>
    </r>
  </si>
  <si>
    <r>
      <rPr>
        <sz val="12"/>
        <rFont val="Times New Roman"/>
        <charset val="134"/>
      </rPr>
      <t xml:space="preserve">    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、国有企业资本金注入</t>
    </r>
  </si>
  <si>
    <r>
      <rPr>
        <sz val="12"/>
        <rFont val="Times New Roman"/>
        <charset val="134"/>
      </rPr>
      <t xml:space="preserve">    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、其他国有资本经营预算支出</t>
    </r>
  </si>
  <si>
    <t>二、国有企业资本金注入</t>
  </si>
  <si>
    <t>三、国有企业政策性补贴</t>
  </si>
  <si>
    <t>四、其他国有资本经营预算支出</t>
  </si>
  <si>
    <t>国有资本经营预算支出合计</t>
  </si>
  <si>
    <t>转移性支出</t>
  </si>
  <si>
    <t>国有资本经营预算调出资金</t>
  </si>
  <si>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结转下年</t>
    </r>
  </si>
  <si>
    <t>国有资本经营预算支出总计</t>
  </si>
  <si>
    <t>附表十六</t>
  </si>
  <si>
    <t>西安市阎良区2018年社会保险基金预算收入决算表</t>
  </si>
  <si>
    <t>2018年决算数</t>
  </si>
  <si>
    <t>占预算%</t>
  </si>
  <si>
    <t>与上年比+-%</t>
  </si>
  <si>
    <t>一、社会保险基金收入</t>
  </si>
  <si>
    <r>
      <rPr>
        <sz val="12"/>
        <color indexed="8"/>
        <rFont val="Times New Roman"/>
        <charset val="134"/>
      </rPr>
      <t>1</t>
    </r>
    <r>
      <rPr>
        <sz val="12"/>
        <color indexed="8"/>
        <rFont val="宋体"/>
        <charset val="134"/>
      </rPr>
      <t>、新型农村合作医疗基金收入</t>
    </r>
  </si>
  <si>
    <r>
      <rPr>
        <sz val="12"/>
        <color indexed="8"/>
        <rFont val="Times New Roman"/>
        <charset val="134"/>
      </rPr>
      <t>2</t>
    </r>
    <r>
      <rPr>
        <sz val="12"/>
        <color indexed="8"/>
        <rFont val="宋体"/>
        <charset val="134"/>
      </rPr>
      <t>、城乡居民基本养老保险基金收入</t>
    </r>
  </si>
  <si>
    <r>
      <rPr>
        <sz val="12"/>
        <color indexed="8"/>
        <rFont val="Times New Roman"/>
        <charset val="134"/>
      </rPr>
      <t>3</t>
    </r>
    <r>
      <rPr>
        <sz val="12"/>
        <color indexed="8"/>
        <rFont val="宋体"/>
        <charset val="134"/>
      </rPr>
      <t>、机关事业单位基本养老保险基金</t>
    </r>
  </si>
  <si>
    <t>二、利息收入</t>
  </si>
  <si>
    <t>三、财政补贴收入</t>
  </si>
  <si>
    <t>四、人员转移收入</t>
  </si>
  <si>
    <t>社会保险基金预算收入合计</t>
  </si>
  <si>
    <t xml:space="preserve">  社会保险基金预算上年结余</t>
  </si>
  <si>
    <t>社会保险基金预算收入总计</t>
  </si>
  <si>
    <t>附表十七</t>
  </si>
  <si>
    <t>西安市阎良区2018年社会保险基金预算支出决算表</t>
  </si>
  <si>
    <t>一、新型农村合作医疗基金支出</t>
  </si>
  <si>
    <r>
      <rPr>
        <sz val="12"/>
        <color indexed="8"/>
        <rFont val="Times New Roman"/>
        <charset val="134"/>
      </rPr>
      <t>1</t>
    </r>
    <r>
      <rPr>
        <sz val="12"/>
        <color indexed="8"/>
        <rFont val="宋体"/>
        <charset val="134"/>
      </rPr>
      <t>、统筹基金支出</t>
    </r>
  </si>
  <si>
    <r>
      <rPr>
        <sz val="12"/>
        <color indexed="8"/>
        <rFont val="Times New Roman"/>
        <charset val="134"/>
      </rPr>
      <t>2</t>
    </r>
    <r>
      <rPr>
        <sz val="12"/>
        <color indexed="8"/>
        <rFont val="宋体"/>
        <charset val="134"/>
      </rPr>
      <t>、大病保险支出</t>
    </r>
  </si>
  <si>
    <r>
      <rPr>
        <sz val="12"/>
        <color indexed="8"/>
        <rFont val="Times New Roman"/>
        <charset val="134"/>
      </rPr>
      <t>3</t>
    </r>
    <r>
      <rPr>
        <sz val="12"/>
        <color indexed="8"/>
        <rFont val="宋体"/>
        <charset val="134"/>
      </rPr>
      <t>、上解上级</t>
    </r>
  </si>
  <si>
    <t>二、城乡居民基本养老保险基金支出</t>
  </si>
  <si>
    <r>
      <rPr>
        <sz val="12"/>
        <color indexed="8"/>
        <rFont val="Times New Roman"/>
        <charset val="134"/>
      </rPr>
      <t>1</t>
    </r>
    <r>
      <rPr>
        <sz val="12"/>
        <color indexed="8"/>
        <rFont val="宋体"/>
        <charset val="134"/>
      </rPr>
      <t>、基础养老金支出</t>
    </r>
  </si>
  <si>
    <r>
      <rPr>
        <sz val="12"/>
        <color indexed="8"/>
        <rFont val="Times New Roman"/>
        <charset val="134"/>
      </rPr>
      <t>2</t>
    </r>
    <r>
      <rPr>
        <sz val="12"/>
        <color indexed="8"/>
        <rFont val="宋体"/>
        <charset val="134"/>
      </rPr>
      <t>、个人账户养老金支出</t>
    </r>
  </si>
  <si>
    <r>
      <rPr>
        <sz val="12"/>
        <color indexed="8"/>
        <rFont val="Times New Roman"/>
        <charset val="134"/>
      </rPr>
      <t>3</t>
    </r>
    <r>
      <rPr>
        <sz val="12"/>
        <color indexed="8"/>
        <rFont val="宋体"/>
        <charset val="134"/>
      </rPr>
      <t>、丧葬抚恤补助支出</t>
    </r>
  </si>
  <si>
    <r>
      <rPr>
        <sz val="12"/>
        <color indexed="8"/>
        <rFont val="Times New Roman"/>
        <charset val="134"/>
      </rPr>
      <t>4</t>
    </r>
    <r>
      <rPr>
        <sz val="12"/>
        <color indexed="8"/>
        <rFont val="宋体"/>
        <charset val="134"/>
      </rPr>
      <t>、人员转移支出</t>
    </r>
  </si>
  <si>
    <t>三、机关事业单位基本养老保险基金</t>
  </si>
  <si>
    <r>
      <rPr>
        <sz val="12"/>
        <color indexed="8"/>
        <rFont val="Times New Roman"/>
        <charset val="134"/>
      </rPr>
      <t>1</t>
    </r>
    <r>
      <rPr>
        <sz val="12"/>
        <color indexed="8"/>
        <rFont val="宋体"/>
        <charset val="134"/>
      </rPr>
      <t>、基本养老金</t>
    </r>
  </si>
  <si>
    <r>
      <rPr>
        <sz val="12"/>
        <color indexed="8"/>
        <rFont val="Times New Roman"/>
        <charset val="134"/>
      </rPr>
      <t>2</t>
    </r>
    <r>
      <rPr>
        <sz val="12"/>
        <color indexed="8"/>
        <rFont val="宋体"/>
        <charset val="134"/>
      </rPr>
      <t>、转移支出</t>
    </r>
  </si>
  <si>
    <t>社会保险基金预算支出合计</t>
  </si>
  <si>
    <t xml:space="preserve">  社会保险基金预算年终结余</t>
  </si>
  <si>
    <t>社会保险基金预算支出总计</t>
  </si>
  <si>
    <t>附表十八</t>
  </si>
  <si>
    <t>西安市阎良区2018年“三公”经费决算表</t>
  </si>
  <si>
    <t>因公出国（境）费</t>
  </si>
  <si>
    <t>公务接待费</t>
  </si>
  <si>
    <t>公务用车购置及运行维护费</t>
  </si>
  <si>
    <t>公务用车购置费</t>
  </si>
  <si>
    <t>公务用车运行维护费</t>
  </si>
  <si>
    <t>2018年决算数较2017年增加</t>
  </si>
  <si>
    <t>2018年决算数较2017年增长%</t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</si>
</sst>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_ "/>
    <numFmt numFmtId="177" formatCode="0_ "/>
    <numFmt numFmtId="178" formatCode="0.0_ "/>
    <numFmt numFmtId="179" formatCode="_ \¥* #,##0.00_ ;_ \¥* \-#,##0.00_ ;_ \¥* &quot;-&quot;??_ ;_ @_ "/>
    <numFmt numFmtId="180" formatCode="_ * #,##0_ ;_ * \-#,##0_ ;_ * &quot;-&quot;??_ ;_ @_ "/>
    <numFmt numFmtId="181" formatCode="0.0%"/>
    <numFmt numFmtId="182" formatCode="0_);[Red]\(0\)"/>
    <numFmt numFmtId="183" formatCode="_ * #,##0.0_ ;_ * \-#,##0.0_ ;_ * &quot;-&quot;??.0_ ;_ @_ "/>
  </numFmts>
  <fonts count="7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sz val="20"/>
      <color indexed="8"/>
      <name val="黑体"/>
      <charset val="134"/>
    </font>
    <font>
      <sz val="12"/>
      <color indexed="8"/>
      <name val="黑体"/>
      <charset val="134"/>
    </font>
    <font>
      <sz val="14"/>
      <name val="Times New Roman"/>
      <charset val="134"/>
    </font>
    <font>
      <sz val="18"/>
      <name val="Times New Roman"/>
      <charset val="134"/>
    </font>
    <font>
      <sz val="11"/>
      <color indexed="8"/>
      <name val="Tahoma"/>
      <charset val="134"/>
    </font>
    <font>
      <sz val="12"/>
      <color indexed="8"/>
      <name val="Tahoma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Times New Roman"/>
      <charset val="134"/>
    </font>
    <font>
      <b/>
      <sz val="12"/>
      <color indexed="8"/>
      <name val="Times New Roman"/>
      <charset val="134"/>
    </font>
    <font>
      <sz val="18"/>
      <color indexed="8"/>
      <name val="宋体"/>
      <charset val="134"/>
    </font>
    <font>
      <b/>
      <sz val="12"/>
      <name val="宋体"/>
      <charset val="134"/>
    </font>
    <font>
      <b/>
      <sz val="12"/>
      <name val="Times New Roman"/>
      <charset val="134"/>
    </font>
    <font>
      <b/>
      <sz val="12"/>
      <name val="黑体"/>
      <charset val="134"/>
    </font>
    <font>
      <sz val="18"/>
      <color indexed="8"/>
      <name val="Tahoma"/>
      <charset val="134"/>
    </font>
    <font>
      <sz val="11"/>
      <color rgb="FF000000"/>
      <name val="宋体"/>
      <charset val="134"/>
    </font>
    <font>
      <sz val="22"/>
      <color indexed="8"/>
      <name val="黑体"/>
      <charset val="134"/>
    </font>
    <font>
      <sz val="11"/>
      <name val="宋体"/>
      <charset val="134"/>
    </font>
    <font>
      <sz val="14"/>
      <color indexed="8"/>
      <name val="宋体"/>
      <charset val="134"/>
    </font>
    <font>
      <sz val="11"/>
      <color indexed="8"/>
      <name val="Times New Roman"/>
      <charset val="134"/>
    </font>
    <font>
      <b/>
      <sz val="12"/>
      <color rgb="FF000000"/>
      <name val="Times New Roman"/>
      <charset val="134"/>
    </font>
    <font>
      <sz val="12"/>
      <color indexed="8"/>
      <name val="楷体_GB2312"/>
      <charset val="134"/>
    </font>
    <font>
      <b/>
      <sz val="14"/>
      <color indexed="8"/>
      <name val="宋体"/>
      <charset val="134"/>
    </font>
    <font>
      <b/>
      <sz val="14"/>
      <color indexed="8"/>
      <name val="Times New Roman"/>
      <charset val="134"/>
    </font>
    <font>
      <sz val="14"/>
      <color indexed="8"/>
      <name val="Times New Roman"/>
      <charset val="134"/>
    </font>
    <font>
      <sz val="18"/>
      <color indexed="8"/>
      <name val="Times New Roman"/>
      <charset val="134"/>
    </font>
    <font>
      <sz val="18"/>
      <color indexed="8"/>
      <name val="黑体"/>
      <charset val="134"/>
    </font>
    <font>
      <sz val="18"/>
      <color rgb="FF000000"/>
      <name val="黑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Times New Roman"/>
      <charset val="134"/>
    </font>
    <font>
      <sz val="12"/>
      <color theme="1"/>
      <name val="宋体"/>
      <charset val="134"/>
      <scheme val="minor"/>
    </font>
    <font>
      <sz val="11"/>
      <name val="Tahoma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8"/>
      <name val="黑体"/>
      <charset val="134"/>
    </font>
    <font>
      <sz val="12"/>
      <color rgb="FFFF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sz val="14"/>
      <color indexed="8"/>
      <name val="Tahoma"/>
      <charset val="134"/>
    </font>
    <font>
      <sz val="22"/>
      <name val="方正小标宋简体"/>
      <charset val="134"/>
    </font>
    <font>
      <sz val="14"/>
      <name val="宋体"/>
      <charset val="134"/>
    </font>
    <font>
      <b/>
      <sz val="28"/>
      <color indexed="8"/>
      <name val="方正小标宋_GBK"/>
      <charset val="134"/>
    </font>
    <font>
      <b/>
      <sz val="16"/>
      <color rgb="FF000000"/>
      <name val="楷体_GB2312"/>
      <charset val="134"/>
    </font>
    <font>
      <b/>
      <sz val="16"/>
      <color indexed="8"/>
      <name val="楷体_GB2312"/>
      <charset val="134"/>
    </font>
    <font>
      <sz val="28"/>
      <color indexed="8"/>
      <name val="方正小标宋_GBK"/>
      <charset val="134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0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9" fillId="10" borderId="3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16" borderId="33" applyNumberFormat="0" applyFont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2" fillId="0" borderId="32" applyNumberFormat="0" applyFill="0" applyAlignment="0" applyProtection="0">
      <alignment vertical="center"/>
    </xf>
    <xf numFmtId="0" fontId="68" fillId="0" borderId="32" applyNumberFormat="0" applyFill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54" fillId="0" borderId="29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69" fillId="6" borderId="35" applyNumberFormat="0" applyAlignment="0" applyProtection="0">
      <alignment vertical="center"/>
    </xf>
    <xf numFmtId="0" fontId="66" fillId="0" borderId="0" applyBorder="0">
      <alignment vertical="center"/>
    </xf>
    <xf numFmtId="0" fontId="57" fillId="6" borderId="30" applyNumberFormat="0" applyAlignment="0" applyProtection="0">
      <alignment vertical="center"/>
    </xf>
    <xf numFmtId="0" fontId="71" fillId="25" borderId="36" applyNumberFormat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8" fillId="26" borderId="0" applyNumberFormat="0" applyBorder="0" applyAlignment="0" applyProtection="0">
      <alignment vertical="center"/>
    </xf>
    <xf numFmtId="0" fontId="61" fillId="0" borderId="31" applyNumberFormat="0" applyFill="0" applyAlignment="0" applyProtection="0">
      <alignment vertical="center"/>
    </xf>
    <xf numFmtId="0" fontId="67" fillId="0" borderId="34" applyNumberFormat="0" applyFill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60" fillId="0" borderId="0" applyBorder="0">
      <alignment vertical="center"/>
    </xf>
    <xf numFmtId="178" fontId="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3" fillId="0" borderId="0">
      <alignment vertical="center"/>
    </xf>
  </cellStyleXfs>
  <cellXfs count="3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50" applyFont="1" applyAlignment="1"/>
    <xf numFmtId="177" fontId="2" fillId="0" borderId="0" xfId="50" applyNumberFormat="1" applyFont="1" applyAlignment="1"/>
    <xf numFmtId="0" fontId="3" fillId="0" borderId="0" xfId="0" applyFont="1" applyFill="1" applyBorder="1" applyAlignment="1"/>
    <xf numFmtId="0" fontId="3" fillId="0" borderId="0" xfId="50" applyFont="1" applyFill="1" applyAlignment="1">
      <alignment vertical="center"/>
    </xf>
    <xf numFmtId="0" fontId="2" fillId="0" borderId="0" xfId="50" applyFont="1" applyFill="1" applyAlignment="1"/>
    <xf numFmtId="177" fontId="2" fillId="0" borderId="0" xfId="50" applyNumberFormat="1" applyFont="1" applyFill="1" applyAlignment="1"/>
    <xf numFmtId="0" fontId="4" fillId="0" borderId="0" xfId="0" applyFont="1" applyFill="1" applyAlignment="1">
      <alignment horizontal="center" vertical="center" wrapText="1"/>
    </xf>
    <xf numFmtId="0" fontId="3" fillId="0" borderId="0" xfId="5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2" fillId="0" borderId="1" xfId="50" applyNumberFormat="1" applyFont="1" applyFill="1" applyBorder="1" applyAlignment="1">
      <alignment horizontal="center" vertical="center" wrapText="1"/>
    </xf>
    <xf numFmtId="9" fontId="2" fillId="0" borderId="1" xfId="11" applyFont="1" applyFill="1" applyBorder="1" applyAlignment="1">
      <alignment horizontal="center" vertical="center" wrapText="1"/>
    </xf>
    <xf numFmtId="0" fontId="3" fillId="0" borderId="0" xfId="50" applyFont="1" applyFill="1" applyAlignment="1" applyProtection="1">
      <protection locked="0"/>
    </xf>
    <xf numFmtId="0" fontId="6" fillId="0" borderId="0" xfId="50" applyFont="1" applyAlignment="1"/>
    <xf numFmtId="0" fontId="7" fillId="0" borderId="0" xfId="50" applyFont="1" applyAlignment="1"/>
    <xf numFmtId="177" fontId="7" fillId="0" borderId="0" xfId="50" applyNumberFormat="1" applyFont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wrapText="1"/>
    </xf>
    <xf numFmtId="0" fontId="1" fillId="0" borderId="0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176" fontId="12" fillId="0" borderId="1" xfId="0" applyNumberFormat="1" applyFont="1" applyFill="1" applyBorder="1" applyAlignment="1">
      <alignment vertical="center" wrapText="1"/>
    </xf>
    <xf numFmtId="180" fontId="12" fillId="0" borderId="1" xfId="0" applyNumberFormat="1" applyFont="1" applyFill="1" applyBorder="1" applyAlignment="1">
      <alignment vertical="center" wrapText="1"/>
    </xf>
    <xf numFmtId="181" fontId="12" fillId="0" borderId="1" xfId="0" applyNumberFormat="1" applyFont="1" applyFill="1" applyBorder="1" applyAlignment="1">
      <alignment vertical="center" wrapText="1"/>
    </xf>
    <xf numFmtId="181" fontId="10" fillId="0" borderId="0" xfId="0" applyNumberFormat="1" applyFont="1" applyFill="1" applyAlignment="1">
      <alignment wrapText="1"/>
    </xf>
    <xf numFmtId="0" fontId="12" fillId="0" borderId="2" xfId="0" applyFont="1" applyFill="1" applyBorder="1" applyAlignment="1">
      <alignment horizontal="left" vertical="center" wrapText="1" indent="1"/>
    </xf>
    <xf numFmtId="0" fontId="10" fillId="0" borderId="2" xfId="0" applyFont="1" applyFill="1" applyBorder="1" applyAlignment="1">
      <alignment horizontal="left" vertical="center" wrapText="1"/>
    </xf>
    <xf numFmtId="176" fontId="13" fillId="0" borderId="1" xfId="0" applyNumberFormat="1" applyFont="1" applyFill="1" applyBorder="1" applyAlignment="1">
      <alignment vertical="center" wrapText="1"/>
    </xf>
    <xf numFmtId="181" fontId="13" fillId="0" borderId="1" xfId="0" applyNumberFormat="1" applyFont="1" applyFill="1" applyBorder="1" applyAlignment="1">
      <alignment vertical="center" wrapText="1"/>
    </xf>
    <xf numFmtId="180" fontId="13" fillId="0" borderId="1" xfId="0" applyNumberFormat="1" applyFont="1" applyFill="1" applyBorder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right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vertical="center" wrapText="1"/>
    </xf>
    <xf numFmtId="176" fontId="12" fillId="0" borderId="1" xfId="0" applyNumberFormat="1" applyFont="1" applyFill="1" applyBorder="1" applyAlignment="1">
      <alignment horizontal="right" vertical="center" wrapText="1"/>
    </xf>
    <xf numFmtId="180" fontId="12" fillId="0" borderId="1" xfId="0" applyNumberFormat="1" applyFont="1" applyFill="1" applyBorder="1" applyAlignment="1">
      <alignment horizontal="right" vertical="center" wrapText="1"/>
    </xf>
    <xf numFmtId="181" fontId="12" fillId="0" borderId="4" xfId="0" applyNumberFormat="1" applyFont="1" applyFill="1" applyBorder="1" applyAlignment="1">
      <alignment horizontal="right" vertical="center" wrapText="1"/>
    </xf>
    <xf numFmtId="181" fontId="12" fillId="0" borderId="7" xfId="0" applyNumberFormat="1" applyFont="1" applyFill="1" applyBorder="1" applyAlignment="1">
      <alignment horizontal="right" vertical="center" wrapText="1"/>
    </xf>
    <xf numFmtId="0" fontId="12" fillId="0" borderId="8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wrapText="1"/>
    </xf>
    <xf numFmtId="178" fontId="12" fillId="0" borderId="1" xfId="0" applyNumberFormat="1" applyFont="1" applyFill="1" applyBorder="1" applyAlignment="1">
      <alignment horizontal="right" vertical="center" wrapText="1"/>
    </xf>
    <xf numFmtId="176" fontId="13" fillId="0" borderId="1" xfId="0" applyNumberFormat="1" applyFont="1" applyFill="1" applyBorder="1" applyAlignment="1">
      <alignment horizontal="right" vertical="center" wrapText="1"/>
    </xf>
    <xf numFmtId="181" fontId="13" fillId="0" borderId="4" xfId="0" applyNumberFormat="1" applyFont="1" applyFill="1" applyBorder="1" applyAlignment="1">
      <alignment horizontal="right" vertical="center" wrapText="1"/>
    </xf>
    <xf numFmtId="181" fontId="13" fillId="0" borderId="7" xfId="0" applyNumberFormat="1" applyFont="1" applyFill="1" applyBorder="1" applyAlignment="1">
      <alignment horizontal="right" vertical="center" wrapText="1"/>
    </xf>
    <xf numFmtId="0" fontId="14" fillId="0" borderId="0" xfId="0" applyFont="1" applyFill="1" applyAlignment="1">
      <alignment wrapText="1"/>
    </xf>
    <xf numFmtId="0" fontId="3" fillId="0" borderId="0" xfId="0" applyFont="1" applyFill="1" applyAlignment="1"/>
    <xf numFmtId="177" fontId="2" fillId="0" borderId="0" xfId="0" applyNumberFormat="1" applyFont="1" applyFill="1" applyAlignment="1"/>
    <xf numFmtId="0" fontId="2" fillId="0" borderId="0" xfId="0" applyFont="1" applyFill="1" applyAlignment="1"/>
    <xf numFmtId="0" fontId="3" fillId="0" borderId="0" xfId="0" applyFont="1" applyFill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177" fontId="16" fillId="0" borderId="9" xfId="0" applyNumberFormat="1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justify" vertical="center" wrapText="1"/>
    </xf>
    <xf numFmtId="177" fontId="16" fillId="0" borderId="1" xfId="0" applyNumberFormat="1" applyFont="1" applyFill="1" applyBorder="1" applyAlignment="1">
      <alignment horizontal="right" vertical="center" wrapText="1"/>
    </xf>
    <xf numFmtId="0" fontId="15" fillId="0" borderId="12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177" fontId="16" fillId="0" borderId="10" xfId="0" applyNumberFormat="1" applyFont="1" applyFill="1" applyBorder="1" applyAlignment="1">
      <alignment horizontal="right" vertical="center" wrapText="1"/>
    </xf>
    <xf numFmtId="178" fontId="2" fillId="0" borderId="12" xfId="0" applyNumberFormat="1" applyFont="1" applyFill="1" applyBorder="1" applyAlignment="1">
      <alignment horizontal="right" vertical="center" wrapText="1"/>
    </xf>
    <xf numFmtId="0" fontId="2" fillId="0" borderId="13" xfId="0" applyFont="1" applyFill="1" applyBorder="1" applyAlignment="1">
      <alignment horizontal="left" vertical="center" wrapText="1"/>
    </xf>
    <xf numFmtId="177" fontId="16" fillId="0" borderId="12" xfId="0" applyNumberFormat="1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horizontal="justify" vertical="center" wrapText="1"/>
    </xf>
    <xf numFmtId="177" fontId="2" fillId="0" borderId="12" xfId="0" applyNumberFormat="1" applyFont="1" applyFill="1" applyBorder="1" applyAlignment="1">
      <alignment vertical="center"/>
    </xf>
    <xf numFmtId="178" fontId="2" fillId="0" borderId="12" xfId="0" applyNumberFormat="1" applyFont="1" applyFill="1" applyBorder="1" applyAlignment="1">
      <alignment vertical="center"/>
    </xf>
    <xf numFmtId="178" fontId="16" fillId="0" borderId="12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/>
    </xf>
    <xf numFmtId="0" fontId="17" fillId="0" borderId="13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right"/>
    </xf>
    <xf numFmtId="0" fontId="15" fillId="0" borderId="1" xfId="0" applyFont="1" applyFill="1" applyBorder="1" applyAlignment="1">
      <alignment horizontal="center" vertical="center"/>
    </xf>
    <xf numFmtId="177" fontId="16" fillId="0" borderId="10" xfId="0" applyNumberFormat="1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left" vertical="center"/>
    </xf>
    <xf numFmtId="177" fontId="2" fillId="0" borderId="12" xfId="0" applyNumberFormat="1" applyFont="1" applyFill="1" applyBorder="1" applyAlignment="1">
      <alignment horizontal="right" vertical="center" wrapText="1"/>
    </xf>
    <xf numFmtId="178" fontId="2" fillId="0" borderId="12" xfId="0" applyNumberFormat="1" applyFont="1" applyFill="1" applyBorder="1" applyAlignment="1">
      <alignment vertical="center" wrapText="1"/>
    </xf>
    <xf numFmtId="0" fontId="15" fillId="0" borderId="13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/>
    <xf numFmtId="0" fontId="3" fillId="0" borderId="14" xfId="0" applyFont="1" applyFill="1" applyBorder="1" applyAlignment="1">
      <alignment horizontal="left" vertical="center" wrapText="1"/>
    </xf>
    <xf numFmtId="177" fontId="2" fillId="0" borderId="15" xfId="0" applyNumberFormat="1" applyFont="1" applyFill="1" applyBorder="1" applyAlignment="1">
      <alignment horizontal="right" vertical="center" wrapText="1"/>
    </xf>
    <xf numFmtId="0" fontId="17" fillId="0" borderId="1" xfId="0" applyFont="1" applyFill="1" applyBorder="1" applyAlignment="1">
      <alignment horizontal="center" vertical="center" wrapText="1"/>
    </xf>
    <xf numFmtId="178" fontId="16" fillId="0" borderId="12" xfId="0" applyNumberFormat="1" applyFont="1" applyFill="1" applyBorder="1" applyAlignment="1">
      <alignment vertical="center" wrapText="1"/>
    </xf>
    <xf numFmtId="0" fontId="17" fillId="0" borderId="13" xfId="0" applyFont="1" applyFill="1" applyBorder="1" applyAlignment="1">
      <alignment horizontal="left" vertical="center" wrapText="1"/>
    </xf>
    <xf numFmtId="182" fontId="16" fillId="0" borderId="12" xfId="0" applyNumberFormat="1" applyFont="1" applyFill="1" applyBorder="1" applyAlignment="1">
      <alignment horizontal="right" vertical="center"/>
    </xf>
    <xf numFmtId="0" fontId="3" fillId="0" borderId="13" xfId="0" applyFont="1" applyFill="1" applyBorder="1" applyAlignment="1">
      <alignment horizontal="left" vertical="center" wrapText="1"/>
    </xf>
    <xf numFmtId="0" fontId="21" fillId="0" borderId="0" xfId="53" applyFont="1" applyAlignment="1">
      <alignment vertical="center"/>
    </xf>
    <xf numFmtId="0" fontId="3" fillId="0" borderId="0" xfId="53" applyFont="1" applyAlignment="1"/>
    <xf numFmtId="0" fontId="21" fillId="0" borderId="0" xfId="53" applyFont="1" applyAlignment="1">
      <alignment horizontal="right" vertical="center"/>
    </xf>
    <xf numFmtId="0" fontId="15" fillId="0" borderId="1" xfId="53" applyFont="1" applyBorder="1" applyAlignment="1">
      <alignment horizontal="center" vertical="center" wrapText="1"/>
    </xf>
    <xf numFmtId="0" fontId="15" fillId="0" borderId="16" xfId="53" applyFont="1" applyBorder="1" applyAlignment="1">
      <alignment horizontal="center" vertical="center" wrapText="1"/>
    </xf>
    <xf numFmtId="0" fontId="15" fillId="0" borderId="10" xfId="53" applyFont="1" applyBorder="1" applyAlignment="1">
      <alignment horizontal="center" vertical="center" wrapText="1"/>
    </xf>
    <xf numFmtId="0" fontId="15" fillId="0" borderId="10" xfId="53" applyFont="1" applyBorder="1" applyAlignment="1">
      <alignment horizontal="center" vertical="center"/>
    </xf>
    <xf numFmtId="0" fontId="15" fillId="0" borderId="12" xfId="53" applyFont="1" applyBorder="1" applyAlignment="1">
      <alignment horizontal="center" vertical="center" wrapText="1"/>
    </xf>
    <xf numFmtId="0" fontId="15" fillId="0" borderId="13" xfId="50" applyFont="1" applyBorder="1" applyAlignment="1">
      <alignment horizontal="center" vertical="center" wrapText="1"/>
    </xf>
    <xf numFmtId="0" fontId="15" fillId="0" borderId="12" xfId="50" applyFont="1" applyBorder="1" applyAlignment="1">
      <alignment horizontal="center" vertical="center" wrapText="1"/>
    </xf>
    <xf numFmtId="0" fontId="15" fillId="0" borderId="1" xfId="50" applyFont="1" applyBorder="1" applyAlignment="1">
      <alignment vertical="center"/>
    </xf>
    <xf numFmtId="180" fontId="2" fillId="0" borderId="1" xfId="8" applyNumberFormat="1" applyFont="1" applyBorder="1" applyAlignment="1">
      <alignment horizontal="right" vertical="center" wrapText="1"/>
    </xf>
    <xf numFmtId="180" fontId="2" fillId="0" borderId="13" xfId="8" applyNumberFormat="1" applyFont="1" applyBorder="1" applyAlignment="1">
      <alignment horizontal="right" vertical="center" wrapText="1"/>
    </xf>
    <xf numFmtId="0" fontId="15" fillId="0" borderId="1" xfId="53" applyFont="1" applyBorder="1" applyAlignment="1">
      <alignment horizontal="center" vertical="center"/>
    </xf>
    <xf numFmtId="0" fontId="21" fillId="0" borderId="0" xfId="52" applyFill="1" applyAlignment="1"/>
    <xf numFmtId="0" fontId="1" fillId="0" borderId="0" xfId="52" applyFont="1" applyFill="1" applyAlignment="1">
      <alignment vertical="center"/>
    </xf>
    <xf numFmtId="0" fontId="1" fillId="0" borderId="0" xfId="52" applyFont="1" applyFill="1" applyAlignment="1"/>
    <xf numFmtId="49" fontId="17" fillId="0" borderId="0" xfId="52" applyNumberFormat="1" applyFont="1" applyFill="1" applyAlignment="1">
      <alignment horizontal="center" vertical="center"/>
    </xf>
    <xf numFmtId="49" fontId="1" fillId="0" borderId="0" xfId="52" applyNumberFormat="1" applyFont="1" applyFill="1" applyAlignment="1">
      <alignment horizontal="right"/>
    </xf>
    <xf numFmtId="49" fontId="15" fillId="0" borderId="17" xfId="52" applyNumberFormat="1" applyFont="1" applyFill="1" applyBorder="1" applyAlignment="1">
      <alignment horizontal="center" vertical="center"/>
    </xf>
    <xf numFmtId="49" fontId="15" fillId="0" borderId="1" xfId="52" applyNumberFormat="1" applyFont="1" applyFill="1" applyBorder="1" applyAlignment="1">
      <alignment horizontal="center" vertical="center"/>
    </xf>
    <xf numFmtId="0" fontId="15" fillId="0" borderId="17" xfId="50" applyFont="1" applyFill="1" applyBorder="1" applyAlignment="1">
      <alignment horizontal="left" vertical="center"/>
    </xf>
    <xf numFmtId="180" fontId="16" fillId="0" borderId="1" xfId="8" applyNumberFormat="1" applyFont="1" applyFill="1" applyBorder="1" applyAlignment="1" applyProtection="1">
      <alignment horizontal="right" vertical="center"/>
      <protection locked="0"/>
    </xf>
    <xf numFmtId="49" fontId="1" fillId="0" borderId="17" xfId="52" applyNumberFormat="1" applyFont="1" applyFill="1" applyBorder="1" applyAlignment="1" applyProtection="1">
      <alignment horizontal="left" vertical="center" indent="1"/>
    </xf>
    <xf numFmtId="180" fontId="2" fillId="0" borderId="1" xfId="8" applyNumberFormat="1" applyFont="1" applyFill="1" applyBorder="1" applyAlignment="1" applyProtection="1">
      <alignment horizontal="right" vertical="center"/>
      <protection locked="0"/>
    </xf>
    <xf numFmtId="49" fontId="1" fillId="0" borderId="17" xfId="52" applyNumberFormat="1" applyFont="1" applyFill="1" applyBorder="1" applyAlignment="1" applyProtection="1">
      <alignment horizontal="left" vertical="center"/>
    </xf>
    <xf numFmtId="49" fontId="1" fillId="0" borderId="17" xfId="52" applyNumberFormat="1" applyFont="1" applyFill="1" applyBorder="1" applyAlignment="1" applyProtection="1">
      <alignment vertical="center"/>
    </xf>
    <xf numFmtId="49" fontId="10" fillId="0" borderId="17" xfId="52" applyNumberFormat="1" applyFont="1" applyFill="1" applyBorder="1" applyAlignment="1" applyProtection="1">
      <alignment horizontal="left" vertical="center"/>
    </xf>
    <xf numFmtId="49" fontId="1" fillId="0" borderId="17" xfId="52" applyNumberFormat="1" applyFont="1" applyFill="1" applyBorder="1" applyAlignment="1" applyProtection="1">
      <alignment horizontal="left" vertical="center" indent="3"/>
    </xf>
    <xf numFmtId="0" fontId="1" fillId="0" borderId="0" xfId="50" applyFont="1" applyFill="1" applyAlignment="1" applyProtection="1">
      <protection locked="0"/>
    </xf>
    <xf numFmtId="0" fontId="1" fillId="0" borderId="0" xfId="0" applyFont="1" applyFill="1" applyAlignment="1">
      <alignment vertical="center" wrapText="1"/>
    </xf>
    <xf numFmtId="0" fontId="22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vertical="center" wrapText="1"/>
    </xf>
    <xf numFmtId="180" fontId="10" fillId="0" borderId="1" xfId="0" applyNumberFormat="1" applyFont="1" applyFill="1" applyBorder="1" applyAlignment="1">
      <alignment horizontal="right" vertical="center" wrapText="1"/>
    </xf>
    <xf numFmtId="180" fontId="10" fillId="0" borderId="5" xfId="0" applyNumberFormat="1" applyFont="1" applyFill="1" applyBorder="1" applyAlignment="1">
      <alignment horizontal="right" vertical="center" wrapText="1"/>
    </xf>
    <xf numFmtId="1" fontId="10" fillId="0" borderId="7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180" fontId="10" fillId="0" borderId="19" xfId="0" applyNumberFormat="1" applyFont="1" applyFill="1" applyBorder="1" applyAlignment="1">
      <alignment horizontal="right" vertical="center" wrapText="1"/>
    </xf>
    <xf numFmtId="180" fontId="10" fillId="0" borderId="6" xfId="0" applyNumberFormat="1" applyFont="1" applyFill="1" applyBorder="1" applyAlignment="1">
      <alignment horizontal="right" vertical="center" wrapText="1"/>
    </xf>
    <xf numFmtId="180" fontId="10" fillId="0" borderId="4" xfId="0" applyNumberFormat="1" applyFont="1" applyFill="1" applyBorder="1" applyAlignment="1">
      <alignment horizontal="right" vertical="center" wrapText="1"/>
    </xf>
    <xf numFmtId="180" fontId="10" fillId="0" borderId="7" xfId="0" applyNumberFormat="1" applyFont="1" applyFill="1" applyBorder="1" applyAlignment="1">
      <alignment horizontal="right" vertical="center" wrapText="1"/>
    </xf>
    <xf numFmtId="0" fontId="10" fillId="0" borderId="2" xfId="0" applyFont="1" applyFill="1" applyBorder="1" applyAlignment="1">
      <alignment horizontal="left" vertical="center" wrapText="1" indent="1"/>
    </xf>
    <xf numFmtId="180" fontId="10" fillId="0" borderId="18" xfId="0" applyNumberFormat="1" applyFont="1" applyFill="1" applyBorder="1" applyAlignment="1">
      <alignment horizontal="right" vertical="center" wrapText="1"/>
    </xf>
    <xf numFmtId="180" fontId="10" fillId="0" borderId="2" xfId="0" applyNumberFormat="1" applyFont="1" applyFill="1" applyBorder="1" applyAlignment="1">
      <alignment horizontal="right" vertical="center" wrapText="1"/>
    </xf>
    <xf numFmtId="180" fontId="10" fillId="0" borderId="4" xfId="0" applyNumberFormat="1" applyFont="1" applyFill="1" applyBorder="1" applyAlignment="1">
      <alignment wrapText="1"/>
    </xf>
    <xf numFmtId="0" fontId="10" fillId="0" borderId="18" xfId="0" applyFont="1" applyFill="1" applyBorder="1" applyAlignment="1">
      <alignment horizontal="left" vertical="center" wrapText="1"/>
    </xf>
    <xf numFmtId="1" fontId="10" fillId="0" borderId="6" xfId="0" applyNumberFormat="1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22" fillId="0" borderId="20" xfId="0" applyFont="1" applyFill="1" applyBorder="1" applyAlignment="1">
      <alignment horizontal="right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181" fontId="10" fillId="0" borderId="5" xfId="0" applyNumberFormat="1" applyFont="1" applyFill="1" applyBorder="1" applyAlignment="1">
      <alignment horizontal="right" vertical="center" wrapText="1"/>
    </xf>
    <xf numFmtId="0" fontId="10" fillId="0" borderId="0" xfId="0" applyFont="1" applyFill="1" applyAlignment="1">
      <alignment horizontal="left" vertical="center" wrapText="1"/>
    </xf>
    <xf numFmtId="183" fontId="10" fillId="0" borderId="0" xfId="0" applyNumberFormat="1" applyFont="1" applyFill="1" applyAlignment="1">
      <alignment vertical="center" wrapText="1"/>
    </xf>
    <xf numFmtId="183" fontId="1" fillId="0" borderId="0" xfId="0" applyNumberFormat="1" applyFont="1" applyFill="1" applyAlignment="1">
      <alignment vertical="center" wrapText="1"/>
    </xf>
    <xf numFmtId="0" fontId="4" fillId="0" borderId="0" xfId="0" applyFont="1" applyFill="1" applyAlignment="1">
      <alignment horizontal="center" wrapText="1"/>
    </xf>
    <xf numFmtId="176" fontId="23" fillId="0" borderId="0" xfId="0" applyNumberFormat="1" applyFont="1" applyFill="1" applyAlignment="1">
      <alignment wrapText="1"/>
    </xf>
    <xf numFmtId="3" fontId="11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 wrapText="1"/>
      <protection hidden="1"/>
    </xf>
    <xf numFmtId="0" fontId="13" fillId="0" borderId="1" xfId="0" applyFont="1" applyFill="1" applyBorder="1" applyAlignment="1" applyProtection="1">
      <alignment horizontal="center" vertical="center" wrapText="1"/>
      <protection hidden="1"/>
    </xf>
    <xf numFmtId="3" fontId="10" fillId="0" borderId="22" xfId="0" applyNumberFormat="1" applyFont="1" applyFill="1" applyBorder="1" applyAlignment="1">
      <alignment horizontal="left" vertical="center" wrapText="1"/>
    </xf>
    <xf numFmtId="177" fontId="12" fillId="0" borderId="1" xfId="0" applyNumberFormat="1" applyFont="1" applyFill="1" applyBorder="1" applyAlignment="1">
      <alignment horizontal="right" vertical="center" wrapText="1"/>
    </xf>
    <xf numFmtId="180" fontId="12" fillId="0" borderId="1" xfId="8" applyNumberFormat="1" applyFont="1" applyBorder="1" applyAlignment="1" applyProtection="1">
      <alignment horizontal="right" vertical="center" wrapText="1"/>
      <protection locked="0" hidden="1"/>
    </xf>
    <xf numFmtId="0" fontId="12" fillId="0" borderId="20" xfId="0" applyFont="1" applyFill="1" applyBorder="1" applyAlignment="1" applyProtection="1">
      <alignment horizontal="right" vertical="center" wrapText="1"/>
      <protection locked="0" hidden="1"/>
    </xf>
    <xf numFmtId="181" fontId="12" fillId="0" borderId="5" xfId="0" applyNumberFormat="1" applyFont="1" applyFill="1" applyBorder="1" applyAlignment="1" applyProtection="1">
      <alignment horizontal="right" vertical="center" wrapText="1"/>
      <protection hidden="1"/>
    </xf>
    <xf numFmtId="177" fontId="12" fillId="0" borderId="5" xfId="0" applyNumberFormat="1" applyFont="1" applyFill="1" applyBorder="1" applyAlignment="1">
      <alignment horizontal="right" vertical="center" wrapText="1"/>
    </xf>
    <xf numFmtId="3" fontId="10" fillId="0" borderId="2" xfId="0" applyNumberFormat="1" applyFont="1" applyFill="1" applyBorder="1" applyAlignment="1">
      <alignment horizontal="left" vertical="center" wrapText="1"/>
    </xf>
    <xf numFmtId="180" fontId="12" fillId="0" borderId="18" xfId="8" applyNumberFormat="1" applyFont="1" applyBorder="1" applyAlignment="1" applyProtection="1">
      <alignment horizontal="right" vertical="center" wrapText="1"/>
      <protection locked="0" hidden="1"/>
    </xf>
    <xf numFmtId="181" fontId="12" fillId="0" borderId="7" xfId="0" applyNumberFormat="1" applyFont="1" applyFill="1" applyBorder="1" applyAlignment="1" applyProtection="1">
      <alignment horizontal="right" vertical="center" wrapText="1"/>
      <protection hidden="1"/>
    </xf>
    <xf numFmtId="0" fontId="8" fillId="0" borderId="1" xfId="0" applyFont="1" applyFill="1" applyBorder="1" applyAlignment="1">
      <alignment vertical="center"/>
    </xf>
    <xf numFmtId="3" fontId="11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vertical="center" wrapText="1"/>
    </xf>
    <xf numFmtId="0" fontId="10" fillId="0" borderId="7" xfId="0" applyFont="1" applyFill="1" applyBorder="1" applyAlignment="1">
      <alignment horizontal="right" vertical="center" wrapText="1"/>
    </xf>
    <xf numFmtId="0" fontId="12" fillId="0" borderId="2" xfId="0" applyFont="1" applyFill="1" applyBorder="1" applyAlignment="1" applyProtection="1">
      <alignment horizontal="right" vertical="center" wrapText="1"/>
      <protection locked="0" hidden="1"/>
    </xf>
    <xf numFmtId="180" fontId="12" fillId="0" borderId="2" xfId="8" applyNumberFormat="1" applyFont="1" applyBorder="1" applyAlignment="1" applyProtection="1">
      <alignment horizontal="right" vertical="center" wrapText="1"/>
      <protection locked="0" hidden="1"/>
    </xf>
    <xf numFmtId="0" fontId="20" fillId="0" borderId="0" xfId="0" applyFont="1" applyFill="1" applyAlignment="1">
      <alignment horizontal="center" wrapText="1"/>
    </xf>
    <xf numFmtId="0" fontId="23" fillId="0" borderId="0" xfId="0" applyFont="1" applyFill="1" applyAlignment="1">
      <alignment wrapText="1"/>
    </xf>
    <xf numFmtId="176" fontId="1" fillId="0" borderId="0" xfId="0" applyNumberFormat="1" applyFont="1" applyFill="1" applyAlignment="1">
      <alignment horizontal="right" wrapText="1"/>
    </xf>
    <xf numFmtId="17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hidden="1"/>
    </xf>
    <xf numFmtId="0" fontId="12" fillId="0" borderId="1" xfId="0" applyFont="1" applyFill="1" applyBorder="1" applyAlignment="1" applyProtection="1">
      <alignment horizontal="right" vertical="center" wrapText="1"/>
      <protection locked="0" hidden="1"/>
    </xf>
    <xf numFmtId="0" fontId="12" fillId="0" borderId="12" xfId="0" applyFont="1" applyFill="1" applyBorder="1" applyAlignment="1" applyProtection="1">
      <alignment horizontal="right" vertical="center" wrapText="1"/>
      <protection locked="0" hidden="1"/>
    </xf>
    <xf numFmtId="178" fontId="12" fillId="0" borderId="19" xfId="0" applyNumberFormat="1" applyFont="1" applyFill="1" applyBorder="1" applyAlignment="1" applyProtection="1">
      <alignment horizontal="right" vertical="center" wrapText="1"/>
      <protection hidden="1"/>
    </xf>
    <xf numFmtId="178" fontId="12" fillId="0" borderId="5" xfId="0" applyNumberFormat="1" applyFont="1" applyFill="1" applyBorder="1" applyAlignment="1" applyProtection="1">
      <alignment horizontal="right" vertical="center" wrapText="1"/>
      <protection hidden="1"/>
    </xf>
    <xf numFmtId="181" fontId="12" fillId="0" borderId="1" xfId="0" applyNumberFormat="1" applyFont="1" applyFill="1" applyBorder="1" applyAlignment="1" applyProtection="1">
      <alignment horizontal="right" vertical="center" wrapText="1"/>
      <protection hidden="1"/>
    </xf>
    <xf numFmtId="181" fontId="12" fillId="0" borderId="4" xfId="0" applyNumberFormat="1" applyFont="1" applyFill="1" applyBorder="1" applyAlignment="1" applyProtection="1">
      <alignment horizontal="right" vertical="center" wrapText="1"/>
      <protection hidden="1"/>
    </xf>
    <xf numFmtId="3" fontId="10" fillId="0" borderId="7" xfId="0" applyNumberFormat="1" applyFont="1" applyFill="1" applyBorder="1" applyAlignment="1">
      <alignment horizontal="left" vertical="center" wrapText="1"/>
    </xf>
    <xf numFmtId="0" fontId="10" fillId="0" borderId="22" xfId="0" applyFont="1" applyFill="1" applyBorder="1" applyAlignment="1">
      <alignment horizontal="right" vertical="center" wrapText="1"/>
    </xf>
    <xf numFmtId="180" fontId="12" fillId="0" borderId="22" xfId="8" applyNumberFormat="1" applyFont="1" applyBorder="1" applyAlignment="1" applyProtection="1">
      <alignment horizontal="right" vertical="center" wrapText="1"/>
      <protection locked="0" hidden="1"/>
    </xf>
    <xf numFmtId="0" fontId="10" fillId="0" borderId="4" xfId="0" applyFont="1" applyFill="1" applyBorder="1" applyAlignment="1">
      <alignment horizontal="right" vertical="center" wrapText="1"/>
    </xf>
    <xf numFmtId="0" fontId="10" fillId="0" borderId="2" xfId="0" applyFont="1" applyFill="1" applyBorder="1" applyAlignment="1">
      <alignment horizontal="right" vertical="center" wrapText="1"/>
    </xf>
    <xf numFmtId="3" fontId="11" fillId="0" borderId="7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Fill="1" applyAlignment="1">
      <alignment horizontal="left" vertical="center" wrapText="1"/>
    </xf>
    <xf numFmtId="176" fontId="10" fillId="0" borderId="0" xfId="0" applyNumberFormat="1" applyFont="1" applyFill="1" applyAlignment="1">
      <alignment wrapText="1"/>
    </xf>
    <xf numFmtId="0" fontId="25" fillId="0" borderId="0" xfId="0" applyFont="1" applyFill="1" applyAlignment="1">
      <alignment wrapText="1"/>
    </xf>
    <xf numFmtId="0" fontId="12" fillId="0" borderId="0" xfId="0" applyFont="1" applyFill="1" applyAlignment="1">
      <alignment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180" fontId="27" fillId="0" borderId="7" xfId="8" applyNumberFormat="1" applyFont="1" applyBorder="1" applyAlignment="1">
      <alignment horizontal="right" vertical="center" wrapText="1"/>
    </xf>
    <xf numFmtId="0" fontId="22" fillId="0" borderId="7" xfId="0" applyFont="1" applyFill="1" applyBorder="1" applyAlignment="1">
      <alignment vertical="center" wrapText="1"/>
    </xf>
    <xf numFmtId="180" fontId="28" fillId="0" borderId="7" xfId="8" applyNumberFormat="1" applyFont="1" applyBorder="1" applyAlignment="1">
      <alignment vertical="center" wrapText="1"/>
    </xf>
    <xf numFmtId="180" fontId="28" fillId="0" borderId="7" xfId="8" applyNumberFormat="1" applyFont="1" applyBorder="1" applyAlignment="1">
      <alignment horizontal="right" vertical="center" wrapText="1"/>
    </xf>
    <xf numFmtId="0" fontId="22" fillId="0" borderId="5" xfId="0" applyFont="1" applyFill="1" applyBorder="1" applyAlignment="1">
      <alignment horizontal="right" vertical="center" wrapText="1"/>
    </xf>
    <xf numFmtId="0" fontId="28" fillId="0" borderId="5" xfId="0" applyFont="1" applyFill="1" applyBorder="1" applyAlignment="1">
      <alignment vertical="center" wrapText="1"/>
    </xf>
    <xf numFmtId="0" fontId="28" fillId="0" borderId="7" xfId="0" applyFont="1" applyFill="1" applyBorder="1" applyAlignment="1">
      <alignment vertical="center" wrapText="1"/>
    </xf>
    <xf numFmtId="180" fontId="27" fillId="0" borderId="7" xfId="8" applyNumberFormat="1" applyFont="1" applyBorder="1" applyAlignment="1">
      <alignment vertical="center" wrapText="1"/>
    </xf>
    <xf numFmtId="0" fontId="29" fillId="0" borderId="0" xfId="0" applyFont="1" applyFill="1" applyAlignment="1">
      <alignment wrapText="1"/>
    </xf>
    <xf numFmtId="0" fontId="3" fillId="0" borderId="0" xfId="53" applyFont="1" applyAlignment="1">
      <alignment horizontal="right"/>
    </xf>
    <xf numFmtId="0" fontId="30" fillId="0" borderId="0" xfId="0" applyFont="1" applyFill="1" applyAlignment="1">
      <alignment horizontal="center" wrapText="1"/>
    </xf>
    <xf numFmtId="0" fontId="15" fillId="0" borderId="23" xfId="50" applyFont="1" applyBorder="1" applyAlignment="1">
      <alignment horizontal="left" vertical="center"/>
    </xf>
    <xf numFmtId="180" fontId="2" fillId="0" borderId="1" xfId="8" applyNumberFormat="1" applyFont="1" applyFill="1" applyBorder="1" applyAlignment="1" applyProtection="1">
      <alignment horizontal="right" vertical="center"/>
    </xf>
    <xf numFmtId="0" fontId="15" fillId="0" borderId="17" xfId="50" applyFont="1" applyBorder="1" applyAlignment="1">
      <alignment horizontal="left" vertical="center"/>
    </xf>
    <xf numFmtId="49" fontId="15" fillId="0" borderId="17" xfId="52" applyNumberFormat="1" applyFont="1" applyFill="1" applyBorder="1" applyAlignment="1" applyProtection="1">
      <alignment horizontal="left" vertical="center"/>
    </xf>
    <xf numFmtId="49" fontId="1" fillId="0" borderId="17" xfId="52" applyNumberFormat="1" applyFont="1" applyFill="1" applyBorder="1" applyAlignment="1" applyProtection="1">
      <alignment horizontal="left" vertical="center" indent="2"/>
    </xf>
    <xf numFmtId="49" fontId="15" fillId="0" borderId="17" xfId="52" applyNumberFormat="1" applyFont="1" applyFill="1" applyBorder="1" applyAlignment="1" applyProtection="1">
      <alignment horizontal="center" vertical="center"/>
    </xf>
    <xf numFmtId="180" fontId="16" fillId="0" borderId="1" xfId="8" applyNumberFormat="1" applyFont="1" applyFill="1" applyBorder="1" applyAlignment="1" applyProtection="1">
      <alignment horizontal="right" vertical="center"/>
    </xf>
    <xf numFmtId="0" fontId="21" fillId="0" borderId="0" xfId="0" applyNumberFormat="1" applyFont="1" applyFill="1" applyAlignment="1" applyProtection="1">
      <alignment horizontal="left" vertical="center"/>
    </xf>
    <xf numFmtId="0" fontId="31" fillId="0" borderId="0" xfId="0" applyFont="1" applyFill="1" applyAlignment="1">
      <alignment horizontal="center" wrapText="1"/>
    </xf>
    <xf numFmtId="0" fontId="32" fillId="0" borderId="0" xfId="0" applyFont="1" applyFill="1" applyAlignment="1">
      <alignment vertical="center"/>
    </xf>
    <xf numFmtId="0" fontId="32" fillId="0" borderId="0" xfId="0" applyFont="1" applyFill="1" applyAlignment="1">
      <alignment horizontal="right" vertical="center"/>
    </xf>
    <xf numFmtId="0" fontId="21" fillId="0" borderId="0" xfId="0" applyFont="1" applyFill="1" applyAlignment="1">
      <alignment horizontal="right" vertical="center"/>
    </xf>
    <xf numFmtId="0" fontId="33" fillId="0" borderId="24" xfId="0" applyNumberFormat="1" applyFont="1" applyFill="1" applyBorder="1" applyAlignment="1" applyProtection="1">
      <alignment horizontal="center" vertical="center"/>
    </xf>
    <xf numFmtId="0" fontId="33" fillId="0" borderId="1" xfId="0" applyNumberFormat="1" applyFont="1" applyFill="1" applyBorder="1" applyAlignment="1" applyProtection="1">
      <alignment horizontal="center" vertical="center"/>
    </xf>
    <xf numFmtId="180" fontId="34" fillId="0" borderId="1" xfId="8" applyNumberFormat="1" applyFont="1" applyFill="1" applyBorder="1" applyAlignment="1" applyProtection="1">
      <alignment horizontal="right" vertical="center"/>
    </xf>
    <xf numFmtId="180" fontId="21" fillId="0" borderId="1" xfId="8" applyNumberFormat="1" applyFont="1" applyFill="1" applyBorder="1" applyAlignment="1" applyProtection="1">
      <alignment horizontal="right" vertical="center"/>
    </xf>
    <xf numFmtId="0" fontId="33" fillId="0" borderId="1" xfId="0" applyNumberFormat="1" applyFont="1" applyFill="1" applyBorder="1" applyAlignment="1" applyProtection="1">
      <alignment vertical="center"/>
    </xf>
    <xf numFmtId="0" fontId="21" fillId="0" borderId="1" xfId="0" applyNumberFormat="1" applyFont="1" applyFill="1" applyBorder="1" applyAlignment="1" applyProtection="1">
      <alignment horizontal="left" vertical="center" indent="1"/>
    </xf>
    <xf numFmtId="0" fontId="3" fillId="0" borderId="1" xfId="0" applyNumberFormat="1" applyFont="1" applyFill="1" applyBorder="1" applyAlignment="1" applyProtection="1">
      <alignment horizontal="left" vertical="center" indent="1"/>
    </xf>
    <xf numFmtId="180" fontId="3" fillId="0" borderId="1" xfId="8" applyNumberFormat="1" applyFont="1" applyFill="1" applyBorder="1" applyAlignment="1" applyProtection="1">
      <alignment horizontal="right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21" fillId="0" borderId="0" xfId="0" applyNumberFormat="1" applyFont="1" applyFill="1" applyAlignment="1" applyProtection="1">
      <alignment horizontal="center" vertical="center"/>
    </xf>
    <xf numFmtId="0" fontId="32" fillId="0" borderId="0" xfId="0" applyFont="1" applyFill="1" applyAlignment="1">
      <alignment horizontal="left" vertical="center"/>
    </xf>
    <xf numFmtId="0" fontId="32" fillId="0" borderId="0" xfId="0" applyFont="1" applyFill="1" applyAlignment="1">
      <alignment horizontal="center" vertical="center"/>
    </xf>
    <xf numFmtId="180" fontId="34" fillId="0" borderId="1" xfId="8" applyNumberFormat="1" applyFont="1" applyFill="1" applyBorder="1" applyAlignment="1" applyProtection="1">
      <alignment horizontal="center" vertical="center"/>
    </xf>
    <xf numFmtId="0" fontId="33" fillId="0" borderId="1" xfId="0" applyNumberFormat="1" applyFont="1" applyFill="1" applyBorder="1" applyAlignment="1" applyProtection="1">
      <alignment horizontal="left" vertical="center"/>
    </xf>
    <xf numFmtId="0" fontId="21" fillId="0" borderId="1" xfId="0" applyNumberFormat="1" applyFont="1" applyFill="1" applyBorder="1" applyAlignment="1" applyProtection="1">
      <alignment horizontal="left" vertical="center"/>
    </xf>
    <xf numFmtId="180" fontId="34" fillId="0" borderId="1" xfId="8" applyNumberFormat="1" applyFont="1" applyFill="1" applyBorder="1" applyAlignment="1" applyProtection="1">
      <alignment vertical="center"/>
    </xf>
    <xf numFmtId="0" fontId="3" fillId="0" borderId="1" xfId="0" applyNumberFormat="1" applyFont="1" applyFill="1" applyBorder="1" applyAlignment="1" applyProtection="1">
      <alignment horizontal="left" vertical="center"/>
    </xf>
    <xf numFmtId="180" fontId="2" fillId="0" borderId="1" xfId="8" applyNumberFormat="1" applyFont="1" applyFill="1" applyBorder="1" applyAlignment="1" applyProtection="1">
      <alignment horizontal="center" vertical="center"/>
    </xf>
    <xf numFmtId="0" fontId="0" fillId="0" borderId="0" xfId="0" applyFill="1" applyProtection="1">
      <alignment vertical="center"/>
      <protection locked="0"/>
    </xf>
    <xf numFmtId="0" fontId="35" fillId="0" borderId="0" xfId="0" applyFont="1" applyFill="1">
      <alignment vertical="center"/>
    </xf>
    <xf numFmtId="0" fontId="0" fillId="0" borderId="0" xfId="0" applyFill="1">
      <alignment vertical="center"/>
    </xf>
    <xf numFmtId="41" fontId="8" fillId="0" borderId="0" xfId="0" applyNumberFormat="1" applyFont="1" applyFill="1" applyAlignment="1">
      <alignment vertical="center"/>
    </xf>
    <xf numFmtId="41" fontId="36" fillId="0" borderId="0" xfId="0" applyNumberFormat="1" applyFont="1" applyFill="1" applyAlignment="1">
      <alignment vertical="center"/>
    </xf>
    <xf numFmtId="0" fontId="37" fillId="0" borderId="0" xfId="0" applyFont="1" applyFill="1" applyAlignment="1" applyProtection="1">
      <alignment horizontal="left" vertical="center"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41" fontId="19" fillId="0" borderId="0" xfId="0" applyNumberFormat="1" applyFont="1" applyFill="1" applyAlignment="1" applyProtection="1">
      <alignment vertical="center" wrapText="1"/>
      <protection locked="0"/>
    </xf>
    <xf numFmtId="0" fontId="38" fillId="0" borderId="0" xfId="0" applyFont="1" applyFill="1" applyAlignment="1" applyProtection="1">
      <alignment vertical="center" wrapText="1"/>
      <protection locked="0"/>
    </xf>
    <xf numFmtId="41" fontId="38" fillId="0" borderId="0" xfId="0" applyNumberFormat="1" applyFont="1" applyFill="1" applyAlignment="1" applyProtection="1">
      <alignment vertical="center" wrapText="1"/>
      <protection locked="0"/>
    </xf>
    <xf numFmtId="0" fontId="31" fillId="0" borderId="0" xfId="0" applyFont="1" applyFill="1" applyAlignment="1" applyProtection="1">
      <alignment horizontal="center" vertical="center" wrapText="1"/>
      <protection locked="0"/>
    </xf>
    <xf numFmtId="0" fontId="19" fillId="0" borderId="0" xfId="0" applyFont="1" applyFill="1" applyAlignment="1" applyProtection="1">
      <alignment horizontal="left" vertical="center" wrapText="1"/>
      <protection locked="0"/>
    </xf>
    <xf numFmtId="41" fontId="37" fillId="0" borderId="0" xfId="0" applyNumberFormat="1" applyFont="1" applyFill="1" applyAlignment="1" applyProtection="1">
      <alignment wrapText="1"/>
      <protection locked="0"/>
    </xf>
    <xf numFmtId="0" fontId="39" fillId="0" borderId="25" xfId="0" applyFont="1" applyFill="1" applyBorder="1" applyAlignment="1" applyProtection="1">
      <alignment horizontal="center" vertical="center" wrapText="1"/>
      <protection locked="0"/>
    </xf>
    <xf numFmtId="0" fontId="39" fillId="0" borderId="1" xfId="0" applyFont="1" applyFill="1" applyBorder="1" applyAlignment="1" applyProtection="1">
      <alignment horizontal="center" vertical="center" wrapText="1"/>
      <protection locked="0"/>
    </xf>
    <xf numFmtId="41" fontId="3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26" xfId="0" applyFont="1" applyFill="1" applyBorder="1" applyAlignment="1" applyProtection="1">
      <alignment horizontal="center" vertical="center" wrapText="1"/>
      <protection locked="0"/>
    </xf>
    <xf numFmtId="0" fontId="39" fillId="0" borderId="27" xfId="0" applyFont="1" applyFill="1" applyBorder="1" applyAlignment="1" applyProtection="1">
      <alignment horizontal="center" vertical="center" wrapText="1"/>
      <protection locked="0"/>
    </xf>
    <xf numFmtId="0" fontId="39" fillId="0" borderId="27" xfId="0" applyFont="1" applyFill="1" applyBorder="1" applyAlignment="1">
      <alignment horizontal="left" vertical="center" wrapText="1"/>
    </xf>
    <xf numFmtId="0" fontId="39" fillId="0" borderId="1" xfId="0" applyFont="1" applyFill="1" applyBorder="1" applyAlignment="1">
      <alignment horizontal="center" vertical="center" wrapText="1"/>
    </xf>
    <xf numFmtId="41" fontId="40" fillId="0" borderId="1" xfId="0" applyNumberFormat="1" applyFont="1" applyFill="1" applyBorder="1" applyAlignment="1">
      <alignment vertical="center" wrapText="1"/>
    </xf>
    <xf numFmtId="0" fontId="37" fillId="0" borderId="28" xfId="0" applyFont="1" applyFill="1" applyBorder="1" applyAlignment="1">
      <alignment horizontal="left" vertical="center" wrapText="1"/>
    </xf>
    <xf numFmtId="0" fontId="39" fillId="0" borderId="1" xfId="0" applyFont="1" applyFill="1" applyBorder="1" applyAlignment="1">
      <alignment horizontal="left" vertical="center" wrapText="1"/>
    </xf>
    <xf numFmtId="41" fontId="2" fillId="0" borderId="1" xfId="0" applyNumberFormat="1" applyFont="1" applyFill="1" applyBorder="1" applyAlignment="1" applyProtection="1">
      <alignment horizontal="right" vertical="center"/>
    </xf>
    <xf numFmtId="0" fontId="37" fillId="0" borderId="1" xfId="0" applyFont="1" applyFill="1" applyBorder="1" applyAlignment="1">
      <alignment horizontal="left" vertical="center" wrapText="1"/>
    </xf>
    <xf numFmtId="41" fontId="40" fillId="0" borderId="1" xfId="0" applyNumberFormat="1" applyFont="1" applyFill="1" applyBorder="1" applyAlignment="1">
      <alignment horizontal="right" vertical="center" wrapText="1"/>
    </xf>
    <xf numFmtId="41" fontId="21" fillId="0" borderId="0" xfId="0" applyNumberFormat="1" applyFont="1" applyFill="1" applyAlignment="1" applyProtection="1">
      <alignment vertical="center" wrapText="1"/>
      <protection locked="0"/>
    </xf>
    <xf numFmtId="0" fontId="19" fillId="0" borderId="0" xfId="0" applyFont="1" applyFill="1" applyAlignment="1" applyProtection="1">
      <alignment vertical="center" wrapText="1"/>
      <protection locked="0"/>
    </xf>
    <xf numFmtId="0" fontId="41" fillId="0" borderId="0" xfId="0" applyFont="1" applyFill="1" applyAlignment="1" applyProtection="1">
      <alignment horizontal="center" vertical="center" wrapText="1"/>
      <protection locked="0"/>
    </xf>
    <xf numFmtId="41" fontId="3" fillId="0" borderId="0" xfId="0" applyNumberFormat="1" applyFont="1" applyFill="1" applyAlignment="1" applyProtection="1">
      <alignment wrapText="1"/>
      <protection locked="0"/>
    </xf>
    <xf numFmtId="0" fontId="38" fillId="0" borderId="0" xfId="0" applyFont="1" applyFill="1" applyBorder="1" applyAlignment="1" applyProtection="1">
      <alignment horizontal="right" vertical="center" wrapText="1"/>
      <protection locked="0"/>
    </xf>
    <xf numFmtId="41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181" fontId="40" fillId="0" borderId="1" xfId="0" applyNumberFormat="1" applyFont="1" applyFill="1" applyBorder="1" applyAlignment="1">
      <alignment vertical="center" wrapText="1"/>
    </xf>
    <xf numFmtId="0" fontId="15" fillId="0" borderId="1" xfId="0" applyNumberFormat="1" applyFont="1" applyFill="1" applyBorder="1" applyAlignment="1" applyProtection="1">
      <alignment horizontal="left" vertical="center"/>
    </xf>
    <xf numFmtId="0" fontId="39" fillId="0" borderId="1" xfId="0" applyFont="1" applyFill="1" applyBorder="1" applyAlignment="1">
      <alignment vertical="center" wrapText="1"/>
    </xf>
    <xf numFmtId="0" fontId="37" fillId="0" borderId="1" xfId="0" applyFont="1" applyFill="1" applyBorder="1" applyAlignment="1">
      <alignment vertical="center" wrapText="1"/>
    </xf>
    <xf numFmtId="0" fontId="37" fillId="0" borderId="27" xfId="0" applyFont="1" applyFill="1" applyBorder="1" applyAlignment="1">
      <alignment horizontal="left" vertical="center" wrapText="1"/>
    </xf>
    <xf numFmtId="0" fontId="42" fillId="0" borderId="28" xfId="0" applyFont="1" applyFill="1" applyBorder="1" applyAlignment="1">
      <alignment horizontal="left" vertical="center" wrapText="1"/>
    </xf>
    <xf numFmtId="0" fontId="39" fillId="0" borderId="28" xfId="0" applyFont="1" applyFill="1" applyBorder="1" applyAlignment="1">
      <alignment horizontal="left" vertical="center" wrapText="1"/>
    </xf>
    <xf numFmtId="0" fontId="43" fillId="0" borderId="28" xfId="0" applyFont="1" applyFill="1" applyBorder="1" applyAlignment="1">
      <alignment horizontal="left" vertical="center" wrapText="1"/>
    </xf>
    <xf numFmtId="3" fontId="44" fillId="0" borderId="1" xfId="0" applyNumberFormat="1" applyFont="1" applyFill="1" applyBorder="1" applyAlignment="1">
      <alignment horizontal="right" vertical="center" wrapText="1"/>
    </xf>
    <xf numFmtId="41" fontId="2" fillId="0" borderId="1" xfId="0" applyNumberFormat="1" applyFont="1" applyFill="1" applyBorder="1" applyAlignment="1">
      <alignment horizontal="right" vertical="center" wrapText="1"/>
    </xf>
    <xf numFmtId="0" fontId="37" fillId="0" borderId="25" xfId="0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vertical="center" wrapText="1"/>
    </xf>
    <xf numFmtId="41" fontId="19" fillId="0" borderId="0" xfId="0" applyNumberFormat="1" applyFont="1" applyFill="1" applyAlignment="1">
      <alignment vertical="center" wrapText="1"/>
    </xf>
    <xf numFmtId="41" fontId="21" fillId="0" borderId="0" xfId="0" applyNumberFormat="1" applyFont="1" applyFill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right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180" fontId="12" fillId="0" borderId="1" xfId="8" applyNumberFormat="1" applyFont="1" applyBorder="1" applyAlignment="1" applyProtection="1">
      <alignment vertical="center" wrapText="1"/>
      <protection locked="0"/>
    </xf>
    <xf numFmtId="0" fontId="9" fillId="0" borderId="1" xfId="0" applyFont="1" applyFill="1" applyBorder="1" applyAlignment="1">
      <alignment vertical="center"/>
    </xf>
    <xf numFmtId="180" fontId="13" fillId="0" borderId="1" xfId="8" applyNumberFormat="1" applyFont="1" applyBorder="1" applyAlignment="1" applyProtection="1">
      <alignment vertical="center" wrapText="1"/>
      <protection locked="0"/>
    </xf>
    <xf numFmtId="0" fontId="10" fillId="0" borderId="1" xfId="0" applyFont="1" applyFill="1" applyBorder="1" applyAlignment="1">
      <alignment vertical="center" wrapText="1"/>
    </xf>
    <xf numFmtId="180" fontId="10" fillId="0" borderId="1" xfId="8" applyNumberFormat="1" applyFont="1" applyBorder="1" applyAlignment="1">
      <alignment horizontal="right" vertical="center" wrapText="1"/>
    </xf>
    <xf numFmtId="180" fontId="12" fillId="0" borderId="1" xfId="8" applyNumberFormat="1" applyFont="1" applyBorder="1" applyAlignment="1">
      <alignment horizontal="right" vertical="center" wrapText="1"/>
    </xf>
    <xf numFmtId="0" fontId="12" fillId="0" borderId="1" xfId="0" applyFont="1" applyFill="1" applyBorder="1" applyAlignment="1">
      <alignment vertical="center" wrapText="1"/>
    </xf>
    <xf numFmtId="180" fontId="13" fillId="0" borderId="1" xfId="8" applyNumberFormat="1" applyFont="1" applyBorder="1" applyAlignment="1">
      <alignment horizontal="right" vertical="center" wrapText="1"/>
    </xf>
    <xf numFmtId="0" fontId="19" fillId="0" borderId="0" xfId="0" applyFont="1" applyFill="1" applyAlignment="1">
      <alignment wrapText="1"/>
    </xf>
    <xf numFmtId="0" fontId="22" fillId="0" borderId="0" xfId="0" applyFont="1" applyFill="1" applyAlignment="1">
      <alignment wrapText="1"/>
    </xf>
    <xf numFmtId="0" fontId="37" fillId="0" borderId="0" xfId="0" applyFont="1" applyFill="1" applyAlignment="1">
      <alignment wrapText="1"/>
    </xf>
    <xf numFmtId="0" fontId="10" fillId="0" borderId="1" xfId="0" applyFont="1" applyFill="1" applyBorder="1" applyAlignment="1" applyProtection="1">
      <alignment horizontal="left" vertical="center" wrapText="1"/>
      <protection hidden="1"/>
    </xf>
    <xf numFmtId="0" fontId="10" fillId="0" borderId="1" xfId="0" applyFont="1" applyFill="1" applyBorder="1" applyAlignment="1" applyProtection="1">
      <alignment vertical="center" wrapText="1"/>
      <protection hidden="1"/>
    </xf>
    <xf numFmtId="0" fontId="10" fillId="0" borderId="1" xfId="0" applyFont="1" applyFill="1" applyBorder="1" applyAlignment="1">
      <alignment horizontal="left" vertical="center" wrapText="1"/>
    </xf>
    <xf numFmtId="180" fontId="12" fillId="0" borderId="1" xfId="8" applyNumberFormat="1" applyFont="1" applyBorder="1" applyAlignment="1">
      <alignment vertical="center" wrapText="1"/>
    </xf>
    <xf numFmtId="0" fontId="10" fillId="0" borderId="1" xfId="0" applyFont="1" applyFill="1" applyBorder="1" applyAlignment="1" applyProtection="1">
      <alignment horizontal="center" vertical="center" wrapText="1"/>
      <protection hidden="1"/>
    </xf>
    <xf numFmtId="0" fontId="10" fillId="0" borderId="1" xfId="50" applyFont="1" applyFill="1" applyBorder="1" applyAlignment="1" applyProtection="1">
      <alignment vertical="center"/>
      <protection hidden="1"/>
    </xf>
    <xf numFmtId="0" fontId="12" fillId="0" borderId="1" xfId="0" applyFont="1" applyFill="1" applyBorder="1" applyAlignment="1">
      <alignment horizontal="right" vertical="center" wrapText="1"/>
    </xf>
    <xf numFmtId="180" fontId="2" fillId="0" borderId="1" xfId="8" applyNumberFormat="1" applyFont="1" applyFill="1" applyBorder="1" applyAlignment="1" applyProtection="1">
      <alignment horizontal="right" vertical="center" wrapText="1"/>
      <protection hidden="1"/>
    </xf>
    <xf numFmtId="180" fontId="12" fillId="0" borderId="1" xfId="8" applyNumberFormat="1" applyFont="1" applyBorder="1">
      <alignment vertical="center"/>
    </xf>
    <xf numFmtId="0" fontId="12" fillId="0" borderId="1" xfId="0" applyFont="1" applyFill="1" applyBorder="1" applyAlignment="1">
      <alignment vertical="center"/>
    </xf>
    <xf numFmtId="180" fontId="13" fillId="0" borderId="1" xfId="8" applyNumberFormat="1" applyFont="1" applyBorder="1" applyAlignment="1">
      <alignment vertical="center" wrapText="1"/>
    </xf>
    <xf numFmtId="0" fontId="2" fillId="0" borderId="0" xfId="53" applyFont="1" applyAlignment="1"/>
    <xf numFmtId="0" fontId="6" fillId="0" borderId="0" xfId="53" applyFont="1" applyAlignment="1">
      <alignment vertical="center"/>
    </xf>
    <xf numFmtId="0" fontId="45" fillId="0" borderId="0" xfId="0" applyFont="1" applyFill="1" applyAlignment="1">
      <alignment vertical="center"/>
    </xf>
    <xf numFmtId="0" fontId="46" fillId="0" borderId="0" xfId="53" applyFont="1" applyAlignment="1">
      <alignment horizontal="center" vertical="center"/>
    </xf>
    <xf numFmtId="0" fontId="46" fillId="0" borderId="0" xfId="53" applyFont="1" applyAlignment="1">
      <alignment vertical="center"/>
    </xf>
    <xf numFmtId="0" fontId="47" fillId="0" borderId="0" xfId="53" applyFont="1" applyAlignment="1">
      <alignment horizontal="left" vertical="center" indent="4"/>
    </xf>
    <xf numFmtId="0" fontId="6" fillId="0" borderId="0" xfId="53" applyFont="1" applyAlignment="1">
      <alignment horizontal="left" vertical="center"/>
    </xf>
    <xf numFmtId="0" fontId="47" fillId="0" borderId="0" xfId="53" applyFont="1" applyFill="1" applyAlignment="1">
      <alignment horizontal="left" vertical="center" indent="4"/>
    </xf>
    <xf numFmtId="0" fontId="6" fillId="0" borderId="0" xfId="53" applyFont="1" applyAlignment="1"/>
    <xf numFmtId="0" fontId="7" fillId="0" borderId="0" xfId="53" applyFont="1" applyAlignment="1">
      <alignment horizontal="left" vertical="center"/>
    </xf>
    <xf numFmtId="0" fontId="7" fillId="0" borderId="0" xfId="53" applyFont="1" applyAlignment="1">
      <alignment vertical="center"/>
    </xf>
    <xf numFmtId="0" fontId="7" fillId="0" borderId="0" xfId="53" applyFont="1" applyAlignment="1"/>
    <xf numFmtId="0" fontId="48" fillId="0" borderId="0" xfId="0" applyFont="1" applyFill="1" applyAlignment="1">
      <alignment horizontal="center" wrapText="1"/>
    </xf>
    <xf numFmtId="0" fontId="49" fillId="0" borderId="0" xfId="0" applyFont="1" applyFill="1" applyAlignment="1">
      <alignment horizontal="center" vertical="center"/>
    </xf>
    <xf numFmtId="57" fontId="50" fillId="0" borderId="0" xfId="0" applyNumberFormat="1" applyFont="1" applyFill="1" applyAlignment="1">
      <alignment horizontal="center" vertical="center"/>
    </xf>
    <xf numFmtId="0" fontId="51" fillId="0" borderId="0" xfId="0" applyFont="1" applyFill="1" applyAlignment="1">
      <alignment horizont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3232 2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3232" xfId="50"/>
    <cellStyle name="千位分隔 3" xfId="51"/>
    <cellStyle name="常规 2" xfId="52"/>
    <cellStyle name="常规 3" xfId="53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444444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workbookViewId="0">
      <selection activeCell="J8" sqref="J8"/>
    </sheetView>
  </sheetViews>
  <sheetFormatPr defaultColWidth="9.95575221238938" defaultRowHeight="14.4"/>
  <cols>
    <col min="1" max="1" width="9.95575221238938" style="18"/>
    <col min="2" max="2" width="9.95575221238938" style="18" customWidth="1"/>
    <col min="3" max="16384" width="9.95575221238938" style="18"/>
  </cols>
  <sheetData>
    <row r="1" s="18" customFormat="1" ht="15.65" spans="1:13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="18" customFormat="1" ht="15.65" spans="1:13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="18" customFormat="1" ht="15.65" spans="1:1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="18" customFormat="1" ht="15.65" spans="1:13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="18" customFormat="1" ht="15.65" spans="1:1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</row>
    <row r="6" s="18" customFormat="1" ht="15.65" spans="1:13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</row>
    <row r="7" s="18" customFormat="1" ht="15.65" spans="1:13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</row>
    <row r="8" s="18" customFormat="1" ht="41" customHeight="1" spans="1:13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</row>
    <row r="9" s="18" customFormat="1" ht="52" customHeight="1" spans="1:13">
      <c r="A9" s="329" t="s">
        <v>0</v>
      </c>
      <c r="B9" s="329"/>
      <c r="C9" s="329"/>
      <c r="D9" s="329"/>
      <c r="E9" s="329"/>
      <c r="F9" s="329"/>
      <c r="G9" s="329"/>
      <c r="H9" s="329"/>
      <c r="I9" s="332"/>
      <c r="J9" s="332"/>
      <c r="K9" s="332"/>
      <c r="L9" s="332"/>
      <c r="M9" s="332"/>
    </row>
    <row r="12" spans="10:10">
      <c r="J12" s="235"/>
    </row>
    <row r="17" ht="167" customHeight="1"/>
    <row r="18" ht="38" customHeight="1" spans="1:8">
      <c r="A18" s="330" t="s">
        <v>1</v>
      </c>
      <c r="B18" s="330"/>
      <c r="C18" s="330"/>
      <c r="D18" s="330"/>
      <c r="E18" s="330"/>
      <c r="F18" s="330"/>
      <c r="G18" s="330"/>
      <c r="H18" s="330"/>
    </row>
    <row r="19" ht="34" customHeight="1" spans="1:8">
      <c r="A19" s="331">
        <v>43709</v>
      </c>
      <c r="B19" s="331"/>
      <c r="C19" s="331"/>
      <c r="D19" s="331"/>
      <c r="E19" s="331"/>
      <c r="F19" s="331"/>
      <c r="G19" s="331"/>
      <c r="H19" s="331"/>
    </row>
  </sheetData>
  <mergeCells count="3">
    <mergeCell ref="A9:H9"/>
    <mergeCell ref="A18:H18"/>
    <mergeCell ref="A19:H19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zoomScale="85" zoomScaleNormal="85" workbookViewId="0">
      <selection activeCell="H9" sqref="H9"/>
    </sheetView>
  </sheetViews>
  <sheetFormatPr defaultColWidth="9.95575221238938" defaultRowHeight="14.4" outlineLevelCol="7"/>
  <cols>
    <col min="1" max="1" width="36.9469026548673" style="18" customWidth="1"/>
    <col min="2" max="2" width="23.9646017699115" style="18" customWidth="1"/>
    <col min="3" max="3" width="39.4070796460177" style="18" customWidth="1"/>
    <col min="4" max="4" width="21.787610619469" style="18" customWidth="1"/>
    <col min="5" max="16384" width="9.95575221238938" style="18"/>
  </cols>
  <sheetData>
    <row r="1" s="18" customFormat="1" ht="30" customHeight="1" spans="1:4">
      <c r="A1" s="20" t="s">
        <v>984</v>
      </c>
      <c r="B1" s="197"/>
      <c r="C1" s="197"/>
      <c r="D1" s="197"/>
    </row>
    <row r="2" s="18" customFormat="1" ht="31.95" customHeight="1" spans="1:4">
      <c r="A2" s="156" t="s">
        <v>985</v>
      </c>
      <c r="B2" s="156"/>
      <c r="C2" s="156"/>
      <c r="D2" s="156"/>
    </row>
    <row r="3" s="18" customFormat="1" ht="24.45" customHeight="1" spans="1:4">
      <c r="A3" s="198"/>
      <c r="B3" s="198"/>
      <c r="C3" s="198"/>
      <c r="D3" s="35" t="s">
        <v>23</v>
      </c>
    </row>
    <row r="4" s="18" customFormat="1" ht="26" customHeight="1" spans="1:4">
      <c r="A4" s="199" t="s">
        <v>986</v>
      </c>
      <c r="B4" s="200"/>
      <c r="C4" s="199" t="s">
        <v>987</v>
      </c>
      <c r="D4" s="200"/>
    </row>
    <row r="5" s="18" customFormat="1" ht="26" customHeight="1" spans="1:4">
      <c r="A5" s="201" t="s">
        <v>988</v>
      </c>
      <c r="B5" s="202" t="s">
        <v>30</v>
      </c>
      <c r="C5" s="201" t="s">
        <v>988</v>
      </c>
      <c r="D5" s="202" t="s">
        <v>30</v>
      </c>
    </row>
    <row r="6" s="18" customFormat="1" ht="26" customHeight="1" spans="1:4">
      <c r="A6" s="202" t="s">
        <v>60</v>
      </c>
      <c r="B6" s="203">
        <v>96672</v>
      </c>
      <c r="C6" s="202" t="s">
        <v>93</v>
      </c>
      <c r="D6" s="203">
        <v>217355</v>
      </c>
    </row>
    <row r="7" s="18" customFormat="1" ht="26" customHeight="1" spans="1:4">
      <c r="A7" s="204" t="s">
        <v>61</v>
      </c>
      <c r="B7" s="205">
        <v>120862</v>
      </c>
      <c r="C7" s="204" t="s">
        <v>94</v>
      </c>
      <c r="D7" s="206">
        <v>5144</v>
      </c>
    </row>
    <row r="8" s="18" customFormat="1" ht="26" customHeight="1" spans="1:4">
      <c r="A8" s="204" t="s">
        <v>63</v>
      </c>
      <c r="B8" s="205"/>
      <c r="C8" s="204" t="s">
        <v>96</v>
      </c>
      <c r="D8" s="206"/>
    </row>
    <row r="9" s="18" customFormat="1" ht="26" customHeight="1" spans="1:4">
      <c r="A9" s="204" t="s">
        <v>989</v>
      </c>
      <c r="B9" s="205">
        <v>7654</v>
      </c>
      <c r="C9" s="204" t="s">
        <v>97</v>
      </c>
      <c r="D9" s="206">
        <v>5464</v>
      </c>
    </row>
    <row r="10" s="18" customFormat="1" ht="26" customHeight="1" spans="1:4">
      <c r="A10" s="204" t="s">
        <v>65</v>
      </c>
      <c r="B10" s="205">
        <v>2000</v>
      </c>
      <c r="C10" s="204" t="s">
        <v>990</v>
      </c>
      <c r="D10" s="206"/>
    </row>
    <row r="11" s="18" customFormat="1" ht="26" customHeight="1" spans="1:4">
      <c r="A11" s="204" t="s">
        <v>991</v>
      </c>
      <c r="B11" s="205">
        <v>167</v>
      </c>
      <c r="C11" s="204" t="s">
        <v>98</v>
      </c>
      <c r="D11" s="206"/>
    </row>
    <row r="12" s="18" customFormat="1" ht="26" customHeight="1" spans="1:4">
      <c r="A12" s="204" t="s">
        <v>67</v>
      </c>
      <c r="B12" s="205">
        <v>4895</v>
      </c>
      <c r="C12" s="204" t="s">
        <v>99</v>
      </c>
      <c r="D12" s="206">
        <v>4287</v>
      </c>
    </row>
    <row r="13" s="18" customFormat="1" ht="26" customHeight="1" spans="1:4">
      <c r="A13" s="207" t="s">
        <v>95</v>
      </c>
      <c r="B13" s="207" t="s">
        <v>95</v>
      </c>
      <c r="C13" s="204" t="s">
        <v>100</v>
      </c>
      <c r="D13" s="205"/>
    </row>
    <row r="14" s="18" customFormat="1" ht="26" customHeight="1" spans="1:4">
      <c r="A14" s="207" t="s">
        <v>95</v>
      </c>
      <c r="B14" s="207" t="s">
        <v>95</v>
      </c>
      <c r="C14" s="208" t="s">
        <v>992</v>
      </c>
      <c r="D14" s="205"/>
    </row>
    <row r="15" s="18" customFormat="1" ht="26" customHeight="1" spans="1:4">
      <c r="A15" s="207" t="s">
        <v>95</v>
      </c>
      <c r="B15" s="207" t="s">
        <v>95</v>
      </c>
      <c r="C15" s="209" t="s">
        <v>993</v>
      </c>
      <c r="D15" s="209"/>
    </row>
    <row r="16" s="18" customFormat="1" ht="26" customHeight="1" spans="1:4">
      <c r="A16" s="202" t="s">
        <v>68</v>
      </c>
      <c r="B16" s="203">
        <f>SUM(B6:B12)</f>
        <v>232250</v>
      </c>
      <c r="C16" s="202" t="s">
        <v>103</v>
      </c>
      <c r="D16" s="210">
        <f>SUM(D6:D13)</f>
        <v>232250</v>
      </c>
    </row>
    <row r="17" s="18" customFormat="1" ht="15.65" spans="1:4">
      <c r="A17" s="20"/>
      <c r="B17" s="198"/>
      <c r="C17" s="198"/>
      <c r="D17" s="198"/>
    </row>
    <row r="18" s="18" customFormat="1" ht="38" customHeight="1" spans="1:8">
      <c r="A18" s="211"/>
      <c r="B18" s="211"/>
      <c r="C18" s="211"/>
      <c r="D18" s="211"/>
      <c r="E18" s="76"/>
      <c r="F18" s="76"/>
      <c r="G18" s="76"/>
      <c r="H18" s="76"/>
    </row>
    <row r="19" s="18" customFormat="1" ht="34" customHeight="1" spans="1:8">
      <c r="A19" s="211"/>
      <c r="B19" s="211"/>
      <c r="C19" s="211"/>
      <c r="D19" s="211"/>
      <c r="E19" s="76"/>
      <c r="F19" s="76"/>
      <c r="G19" s="76"/>
      <c r="H19" s="76"/>
    </row>
    <row r="20" s="18" customFormat="1" ht="15.65" spans="1:4">
      <c r="A20" s="198"/>
      <c r="B20" s="198"/>
      <c r="C20" s="198"/>
      <c r="D20" s="198"/>
    </row>
    <row r="21" s="18" customFormat="1" ht="15.65" spans="1:4">
      <c r="A21" s="198"/>
      <c r="B21" s="198"/>
      <c r="C21" s="198"/>
      <c r="D21" s="198"/>
    </row>
    <row r="22" s="18" customFormat="1" ht="15.65" spans="1:4">
      <c r="A22" s="198"/>
      <c r="B22" s="198"/>
      <c r="C22" s="198"/>
      <c r="D22" s="198"/>
    </row>
    <row r="23" s="18" customFormat="1" ht="15.65" spans="1:4">
      <c r="A23" s="198"/>
      <c r="B23" s="198"/>
      <c r="C23" s="198"/>
      <c r="D23" s="198"/>
    </row>
    <row r="24" s="18" customFormat="1" ht="15.65" spans="1:4">
      <c r="A24" s="198"/>
      <c r="B24" s="198"/>
      <c r="C24" s="198"/>
      <c r="D24" s="198"/>
    </row>
    <row r="25" s="18" customFormat="1" ht="15.65" spans="1:4">
      <c r="A25" s="198"/>
      <c r="B25" s="198"/>
      <c r="C25" s="198"/>
      <c r="D25" s="198"/>
    </row>
    <row r="26" s="18" customFormat="1" ht="15.65" spans="1:4">
      <c r="A26" s="198"/>
      <c r="B26" s="198"/>
      <c r="C26" s="198"/>
      <c r="D26" s="198"/>
    </row>
    <row r="27" s="18" customFormat="1" ht="15.65" spans="1:4">
      <c r="A27" s="198"/>
      <c r="B27" s="198"/>
      <c r="C27" s="198"/>
      <c r="D27" s="198"/>
    </row>
    <row r="28" s="18" customFormat="1" ht="15.65" spans="1:4">
      <c r="A28" s="198"/>
      <c r="B28" s="198"/>
      <c r="C28" s="198"/>
      <c r="D28" s="198"/>
    </row>
    <row r="29" s="18" customFormat="1" ht="15.65" spans="1:4">
      <c r="A29" s="198"/>
      <c r="B29" s="198"/>
      <c r="C29" s="198"/>
      <c r="D29" s="198"/>
    </row>
    <row r="30" s="18" customFormat="1" ht="15.65" spans="1:4">
      <c r="A30" s="198"/>
      <c r="B30" s="198"/>
      <c r="C30" s="198"/>
      <c r="D30" s="198"/>
    </row>
  </sheetData>
  <mergeCells count="3">
    <mergeCell ref="A2:D2"/>
    <mergeCell ref="A4:B4"/>
    <mergeCell ref="C4:D4"/>
  </mergeCells>
  <printOptions horizontalCentered="1"/>
  <pageMargins left="0.554861111111111" right="0.554861111111111" top="1" bottom="0.802777777777778" header="0.5" footer="0.5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zoomScale="85" zoomScaleNormal="85" topLeftCell="A7" workbookViewId="0">
      <selection activeCell="D16" sqref="D16"/>
    </sheetView>
  </sheetViews>
  <sheetFormatPr defaultColWidth="9.95575221238938" defaultRowHeight="14.4" outlineLevelCol="5"/>
  <cols>
    <col min="1" max="1" width="46.141592920354" style="18" customWidth="1"/>
    <col min="2" max="3" width="17.3628318584071" style="18" customWidth="1"/>
    <col min="4" max="4" width="15" style="18" customWidth="1"/>
    <col min="5" max="6" width="17.3628318584071" style="18" customWidth="1"/>
    <col min="7" max="16384" width="9.95575221238938" style="18"/>
  </cols>
  <sheetData>
    <row r="1" s="18" customFormat="1" ht="15.65" spans="1:6">
      <c r="A1" s="34" t="s">
        <v>994</v>
      </c>
      <c r="B1" s="34"/>
      <c r="C1" s="34"/>
      <c r="D1" s="34"/>
      <c r="E1" s="34"/>
      <c r="F1" s="34"/>
    </row>
    <row r="2" s="18" customFormat="1" ht="28.2" customHeight="1" spans="1:6">
      <c r="A2" s="178" t="s">
        <v>995</v>
      </c>
      <c r="B2" s="178"/>
      <c r="C2" s="178"/>
      <c r="D2" s="178"/>
      <c r="E2" s="178"/>
      <c r="F2" s="178"/>
    </row>
    <row r="3" s="18" customFormat="1" ht="20.05" customHeight="1" spans="1:6">
      <c r="A3" s="20"/>
      <c r="B3" s="179"/>
      <c r="C3" s="179"/>
      <c r="D3" s="179"/>
      <c r="E3" s="179"/>
      <c r="F3" s="180" t="s">
        <v>23</v>
      </c>
    </row>
    <row r="4" s="18" customFormat="1" ht="26" customHeight="1" spans="1:6">
      <c r="A4" s="181" t="s">
        <v>996</v>
      </c>
      <c r="B4" s="161" t="s">
        <v>25</v>
      </c>
      <c r="C4" s="162"/>
      <c r="D4" s="161" t="s">
        <v>26</v>
      </c>
      <c r="E4" s="159" t="s">
        <v>997</v>
      </c>
      <c r="F4" s="160"/>
    </row>
    <row r="5" s="18" customFormat="1" ht="22" customHeight="1" spans="1:6">
      <c r="A5" s="181"/>
      <c r="B5" s="182" t="s">
        <v>998</v>
      </c>
      <c r="C5" s="182" t="s">
        <v>30</v>
      </c>
      <c r="D5" s="162"/>
      <c r="E5" s="23" t="s">
        <v>119</v>
      </c>
      <c r="F5" s="23" t="s">
        <v>120</v>
      </c>
    </row>
    <row r="6" s="18" customFormat="1" ht="24" customHeight="1" spans="1:6">
      <c r="A6" s="163" t="s">
        <v>999</v>
      </c>
      <c r="B6" s="183"/>
      <c r="C6" s="183"/>
      <c r="D6" s="184"/>
      <c r="E6" s="185"/>
      <c r="F6" s="186"/>
    </row>
    <row r="7" s="18" customFormat="1" ht="26" customHeight="1" spans="1:6">
      <c r="A7" s="169" t="s">
        <v>1000</v>
      </c>
      <c r="B7" s="165"/>
      <c r="C7" s="165"/>
      <c r="D7" s="170">
        <v>292</v>
      </c>
      <c r="E7" s="187"/>
      <c r="F7" s="188"/>
    </row>
    <row r="8" s="18" customFormat="1" ht="28" customHeight="1" spans="1:6">
      <c r="A8" s="169" t="s">
        <v>1001</v>
      </c>
      <c r="B8" s="165"/>
      <c r="C8" s="165"/>
      <c r="D8" s="170">
        <v>102</v>
      </c>
      <c r="E8" s="187"/>
      <c r="F8" s="188"/>
    </row>
    <row r="9" s="18" customFormat="1" ht="27.1" customHeight="1" spans="1:6">
      <c r="A9" s="169" t="s">
        <v>1002</v>
      </c>
      <c r="B9" s="165">
        <v>5200</v>
      </c>
      <c r="C9" s="165">
        <v>6101</v>
      </c>
      <c r="D9" s="170">
        <v>5305</v>
      </c>
      <c r="E9" s="187">
        <f>D9/B9</f>
        <v>1.02019230769231</v>
      </c>
      <c r="F9" s="188">
        <f>C9/D9-1</f>
        <v>0.15004712535344</v>
      </c>
    </row>
    <row r="10" s="18" customFormat="1" ht="27.1" customHeight="1" spans="1:6">
      <c r="A10" s="169" t="s">
        <v>1003</v>
      </c>
      <c r="B10" s="165"/>
      <c r="C10" s="165">
        <v>274</v>
      </c>
      <c r="D10" s="170">
        <v>1320</v>
      </c>
      <c r="E10" s="187"/>
      <c r="F10" s="188">
        <f t="shared" ref="F10:F16" si="0">C10/D10-1</f>
        <v>-0.792424242424242</v>
      </c>
    </row>
    <row r="11" s="18" customFormat="1" ht="27.1" customHeight="1" spans="1:6">
      <c r="A11" s="169" t="s">
        <v>1004</v>
      </c>
      <c r="B11" s="183">
        <v>5000</v>
      </c>
      <c r="C11" s="165">
        <v>10907</v>
      </c>
      <c r="D11" s="170">
        <v>2783</v>
      </c>
      <c r="E11" s="187"/>
      <c r="F11" s="188">
        <f t="shared" si="0"/>
        <v>2.91915199425081</v>
      </c>
    </row>
    <row r="12" s="18" customFormat="1" ht="27.1" customHeight="1" spans="1:6">
      <c r="A12" s="169" t="s">
        <v>1005</v>
      </c>
      <c r="B12" s="165"/>
      <c r="C12" s="165"/>
      <c r="D12" s="170"/>
      <c r="E12" s="187"/>
      <c r="F12" s="188"/>
    </row>
    <row r="13" s="18" customFormat="1" ht="27.1" customHeight="1" spans="1:6">
      <c r="A13" s="169" t="s">
        <v>1006</v>
      </c>
      <c r="B13" s="165"/>
      <c r="C13" s="165">
        <v>131</v>
      </c>
      <c r="D13" s="170">
        <v>42</v>
      </c>
      <c r="E13" s="187"/>
      <c r="F13" s="188">
        <f t="shared" si="0"/>
        <v>2.11904761904762</v>
      </c>
    </row>
    <row r="14" s="18" customFormat="1" ht="22" customHeight="1" spans="1:6">
      <c r="A14" s="169" t="s">
        <v>1007</v>
      </c>
      <c r="B14" s="165"/>
      <c r="C14" s="165"/>
      <c r="D14" s="170"/>
      <c r="E14" s="187"/>
      <c r="F14" s="188"/>
    </row>
    <row r="15" s="18" customFormat="1" ht="22" customHeight="1" spans="1:6">
      <c r="A15" s="169" t="s">
        <v>1008</v>
      </c>
      <c r="B15" s="165"/>
      <c r="C15" s="165">
        <v>141</v>
      </c>
      <c r="D15" s="170">
        <v>35</v>
      </c>
      <c r="E15" s="187"/>
      <c r="F15" s="188">
        <f t="shared" si="0"/>
        <v>3.02857142857143</v>
      </c>
    </row>
    <row r="16" s="18" customFormat="1" ht="27.1" customHeight="1" spans="1:6">
      <c r="A16" s="173" t="s">
        <v>1009</v>
      </c>
      <c r="B16" s="165">
        <f>SUM(B6:B15)</f>
        <v>10200</v>
      </c>
      <c r="C16" s="165">
        <f>SUM(C6:C15)</f>
        <v>17554</v>
      </c>
      <c r="D16" s="170">
        <f>SUM(D6:D15)</f>
        <v>9879</v>
      </c>
      <c r="E16" s="187">
        <f>D16/B16</f>
        <v>0.968529411764706</v>
      </c>
      <c r="F16" s="188">
        <f t="shared" si="0"/>
        <v>0.77690049600162</v>
      </c>
    </row>
    <row r="17" s="18" customFormat="1" ht="22.55" customHeight="1" spans="1:6">
      <c r="A17" s="189" t="s">
        <v>1010</v>
      </c>
      <c r="B17" s="190" t="s">
        <v>95</v>
      </c>
      <c r="C17" s="191"/>
      <c r="D17" s="183" t="s">
        <v>95</v>
      </c>
      <c r="E17" s="174" t="s">
        <v>95</v>
      </c>
      <c r="F17" s="192" t="s">
        <v>95</v>
      </c>
    </row>
    <row r="18" s="19" customFormat="1" ht="28" customHeight="1" spans="1:6">
      <c r="A18" s="189" t="s">
        <v>61</v>
      </c>
      <c r="B18" s="193" t="s">
        <v>95</v>
      </c>
      <c r="C18" s="177">
        <v>14535</v>
      </c>
      <c r="D18" s="183" t="s">
        <v>95</v>
      </c>
      <c r="E18" s="174" t="s">
        <v>95</v>
      </c>
      <c r="F18" s="192" t="s">
        <v>95</v>
      </c>
    </row>
    <row r="19" s="19" customFormat="1" ht="28" customHeight="1" spans="1:6">
      <c r="A19" s="189" t="s">
        <v>63</v>
      </c>
      <c r="B19" s="193" t="s">
        <v>95</v>
      </c>
      <c r="C19" s="176"/>
      <c r="D19" s="183" t="s">
        <v>95</v>
      </c>
      <c r="E19" s="174" t="s">
        <v>95</v>
      </c>
      <c r="F19" s="192" t="s">
        <v>95</v>
      </c>
    </row>
    <row r="20" s="18" customFormat="1" ht="22.55" customHeight="1" spans="1:6">
      <c r="A20" s="189" t="s">
        <v>989</v>
      </c>
      <c r="B20" s="193" t="s">
        <v>95</v>
      </c>
      <c r="C20" s="177">
        <v>30000</v>
      </c>
      <c r="D20" s="183" t="s">
        <v>95</v>
      </c>
      <c r="E20" s="174" t="s">
        <v>95</v>
      </c>
      <c r="F20" s="192" t="s">
        <v>95</v>
      </c>
    </row>
    <row r="21" s="18" customFormat="1" ht="22.55" customHeight="1" spans="1:6">
      <c r="A21" s="175" t="s">
        <v>95</v>
      </c>
      <c r="B21" s="193" t="s">
        <v>95</v>
      </c>
      <c r="C21" s="176" t="s">
        <v>95</v>
      </c>
      <c r="D21" s="183" t="s">
        <v>95</v>
      </c>
      <c r="E21" s="174" t="s">
        <v>95</v>
      </c>
      <c r="F21" s="192" t="s">
        <v>95</v>
      </c>
    </row>
    <row r="22" s="18" customFormat="1" ht="22.55" customHeight="1" spans="1:6">
      <c r="A22" s="194" t="s">
        <v>1011</v>
      </c>
      <c r="B22" s="193" t="s">
        <v>95</v>
      </c>
      <c r="C22" s="177">
        <f>SUM(C16:C20)</f>
        <v>62089</v>
      </c>
      <c r="D22" s="183" t="s">
        <v>95</v>
      </c>
      <c r="E22" s="174" t="s">
        <v>95</v>
      </c>
      <c r="F22" s="192" t="s">
        <v>95</v>
      </c>
    </row>
    <row r="23" s="18" customFormat="1" ht="67" customHeight="1" spans="1:6">
      <c r="A23" s="195"/>
      <c r="B23" s="20"/>
      <c r="C23" s="20"/>
      <c r="D23" s="20"/>
      <c r="E23" s="20"/>
      <c r="F23" s="20"/>
    </row>
    <row r="24" s="18" customFormat="1" ht="15.65" spans="1:6">
      <c r="A24" s="20"/>
      <c r="B24" s="20"/>
      <c r="C24" s="20"/>
      <c r="D24" s="20"/>
      <c r="E24" s="20"/>
      <c r="F24" s="20"/>
    </row>
    <row r="25" s="18" customFormat="1" ht="15.65" spans="1:6">
      <c r="A25" s="20"/>
      <c r="B25" s="196"/>
      <c r="C25" s="196"/>
      <c r="D25" s="196"/>
      <c r="E25" s="196"/>
      <c r="F25" s="196"/>
    </row>
  </sheetData>
  <mergeCells count="5">
    <mergeCell ref="A2:F2"/>
    <mergeCell ref="B4:C4"/>
    <mergeCell ref="E4:F4"/>
    <mergeCell ref="A4:A5"/>
    <mergeCell ref="D4:D5"/>
  </mergeCells>
  <printOptions horizontalCentered="1"/>
  <pageMargins left="0.554861111111111" right="0.554861111111111" top="0.409027777777778" bottom="0.409027777777778" header="0.5" footer="0.5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opLeftCell="A13" workbookViewId="0">
      <selection activeCell="E23" sqref="E23"/>
    </sheetView>
  </sheetViews>
  <sheetFormatPr defaultColWidth="9.95575221238938" defaultRowHeight="14.4" outlineLevelCol="7"/>
  <cols>
    <col min="1" max="1" width="37.6637168141593" style="18" customWidth="1"/>
    <col min="2" max="2" width="16.9557522123894" style="18" customWidth="1"/>
    <col min="3" max="3" width="15.283185840708" style="18" customWidth="1"/>
    <col min="4" max="4" width="15.9557522123894" style="18" customWidth="1"/>
    <col min="5" max="5" width="15.6194690265487" style="18" customWidth="1"/>
    <col min="6" max="6" width="15.2920353982301" style="18" customWidth="1"/>
    <col min="7" max="16384" width="9.95575221238938" style="18"/>
  </cols>
  <sheetData>
    <row r="1" s="18" customFormat="1" ht="15.65" spans="1:6">
      <c r="A1" s="34" t="s">
        <v>1012</v>
      </c>
      <c r="B1" s="34"/>
      <c r="C1" s="34"/>
      <c r="D1" s="34"/>
      <c r="E1" s="34"/>
      <c r="F1" s="34"/>
    </row>
    <row r="2" s="18" customFormat="1" ht="28.2" customHeight="1" spans="1:6">
      <c r="A2" s="156" t="s">
        <v>1013</v>
      </c>
      <c r="B2" s="156"/>
      <c r="C2" s="156"/>
      <c r="D2" s="156"/>
      <c r="E2" s="156"/>
      <c r="F2" s="156"/>
    </row>
    <row r="3" s="18" customFormat="1" ht="20.05" customHeight="1" spans="1:6">
      <c r="A3" s="157"/>
      <c r="B3" s="157"/>
      <c r="C3" s="157"/>
      <c r="D3" s="157"/>
      <c r="E3" s="35" t="s">
        <v>23</v>
      </c>
      <c r="F3" s="35"/>
    </row>
    <row r="4" s="18" customFormat="1" ht="27" customHeight="1" spans="1:6">
      <c r="A4" s="158" t="s">
        <v>1014</v>
      </c>
      <c r="B4" s="159" t="s">
        <v>25</v>
      </c>
      <c r="C4" s="160"/>
      <c r="D4" s="161" t="s">
        <v>1015</v>
      </c>
      <c r="E4" s="160" t="s">
        <v>1016</v>
      </c>
      <c r="F4" s="160"/>
    </row>
    <row r="5" s="18" customFormat="1" ht="21" customHeight="1" spans="1:6">
      <c r="A5" s="158"/>
      <c r="B5" s="23" t="s">
        <v>998</v>
      </c>
      <c r="C5" s="23" t="s">
        <v>30</v>
      </c>
      <c r="D5" s="162"/>
      <c r="E5" s="23" t="s">
        <v>119</v>
      </c>
      <c r="F5" s="23" t="s">
        <v>120</v>
      </c>
    </row>
    <row r="6" s="18" customFormat="1" ht="27.1" customHeight="1" spans="1:6">
      <c r="A6" s="163" t="s">
        <v>1017</v>
      </c>
      <c r="B6" s="164"/>
      <c r="C6" s="165"/>
      <c r="D6" s="166"/>
      <c r="E6" s="167"/>
      <c r="F6" s="168"/>
    </row>
    <row r="7" s="18" customFormat="1" ht="27.1" customHeight="1" spans="1:6">
      <c r="A7" s="169" t="s">
        <v>1018</v>
      </c>
      <c r="B7" s="165"/>
      <c r="C7" s="165"/>
      <c r="D7" s="170"/>
      <c r="E7" s="171"/>
      <c r="F7" s="171"/>
    </row>
    <row r="8" s="18" customFormat="1" ht="27.1" customHeight="1" spans="1:6">
      <c r="A8" s="169" t="s">
        <v>1019</v>
      </c>
      <c r="B8" s="165"/>
      <c r="C8" s="165">
        <v>545</v>
      </c>
      <c r="D8" s="170">
        <v>413</v>
      </c>
      <c r="E8" s="171"/>
      <c r="F8" s="171">
        <f>C8/D8-1</f>
        <v>0.319612590799031</v>
      </c>
    </row>
    <row r="9" s="18" customFormat="1" ht="27.1" customHeight="1" spans="1:6">
      <c r="A9" s="169" t="s">
        <v>1020</v>
      </c>
      <c r="B9" s="165">
        <v>10200</v>
      </c>
      <c r="C9" s="165">
        <v>57041</v>
      </c>
      <c r="D9" s="170">
        <v>12544</v>
      </c>
      <c r="E9" s="171">
        <f>D9/B9</f>
        <v>1.22980392156863</v>
      </c>
      <c r="F9" s="171">
        <f>C9/D9-1</f>
        <v>3.54727359693878</v>
      </c>
    </row>
    <row r="10" s="18" customFormat="1" ht="27.1" customHeight="1" spans="1:6">
      <c r="A10" s="169" t="s">
        <v>1021</v>
      </c>
      <c r="B10" s="165"/>
      <c r="C10" s="165"/>
      <c r="D10" s="170"/>
      <c r="E10" s="171"/>
      <c r="F10" s="171"/>
    </row>
    <row r="11" s="18" customFormat="1" ht="27.1" customHeight="1" spans="1:6">
      <c r="A11" s="169" t="s">
        <v>1022</v>
      </c>
      <c r="B11" s="165"/>
      <c r="C11" s="165"/>
      <c r="D11" s="170">
        <v>293</v>
      </c>
      <c r="E11" s="171"/>
      <c r="F11" s="171">
        <f>C11/D11-1</f>
        <v>-1</v>
      </c>
    </row>
    <row r="12" s="18" customFormat="1" ht="27.1" customHeight="1" spans="1:6">
      <c r="A12" s="169" t="s">
        <v>1023</v>
      </c>
      <c r="B12" s="165"/>
      <c r="C12" s="165"/>
      <c r="D12" s="170"/>
      <c r="E12" s="171"/>
      <c r="F12" s="171"/>
    </row>
    <row r="13" s="18" customFormat="1" ht="27.1" customHeight="1" spans="1:6">
      <c r="A13" s="169" t="s">
        <v>1024</v>
      </c>
      <c r="B13" s="172"/>
      <c r="C13" s="165">
        <v>4503</v>
      </c>
      <c r="D13" s="170">
        <v>1245</v>
      </c>
      <c r="E13" s="171"/>
      <c r="F13" s="171">
        <f>C13/D13-1</f>
        <v>2.61686746987952</v>
      </c>
    </row>
    <row r="14" s="18" customFormat="1" ht="23" customHeight="1" spans="1:6">
      <c r="A14" s="173" t="s">
        <v>1025</v>
      </c>
      <c r="B14" s="165">
        <f>SUM(B6:B13)</f>
        <v>10200</v>
      </c>
      <c r="C14" s="165">
        <f>SUM(C6:C13)</f>
        <v>62089</v>
      </c>
      <c r="D14" s="170">
        <f>SUM(D6:D13)</f>
        <v>14495</v>
      </c>
      <c r="E14" s="171">
        <f>D14/B14</f>
        <v>1.42107843137255</v>
      </c>
      <c r="F14" s="171">
        <f>C14/D14-1</f>
        <v>3.28347706105554</v>
      </c>
    </row>
    <row r="15" s="18" customFormat="1" ht="22.55" customHeight="1" spans="1:6">
      <c r="A15" s="169" t="s">
        <v>1026</v>
      </c>
      <c r="B15" s="174" t="s">
        <v>95</v>
      </c>
      <c r="C15" s="172"/>
      <c r="D15" s="175" t="s">
        <v>95</v>
      </c>
      <c r="E15" s="175" t="s">
        <v>95</v>
      </c>
      <c r="F15" s="175" t="s">
        <v>95</v>
      </c>
    </row>
    <row r="16" s="18" customFormat="1" ht="22.55" customHeight="1" spans="1:6">
      <c r="A16" s="169" t="s">
        <v>96</v>
      </c>
      <c r="B16" s="174" t="s">
        <v>95</v>
      </c>
      <c r="C16" s="172"/>
      <c r="D16" s="175" t="s">
        <v>95</v>
      </c>
      <c r="E16" s="175" t="s">
        <v>95</v>
      </c>
      <c r="F16" s="175" t="s">
        <v>95</v>
      </c>
    </row>
    <row r="17" s="18" customFormat="1" ht="22.55" customHeight="1" spans="1:6">
      <c r="A17" s="169" t="s">
        <v>97</v>
      </c>
      <c r="B17" s="174" t="s">
        <v>95</v>
      </c>
      <c r="C17" s="176"/>
      <c r="D17" s="175" t="s">
        <v>95</v>
      </c>
      <c r="E17" s="175" t="s">
        <v>95</v>
      </c>
      <c r="F17" s="175" t="s">
        <v>95</v>
      </c>
    </row>
    <row r="18" s="18" customFormat="1" ht="23" customHeight="1" spans="1:8">
      <c r="A18" s="169" t="s">
        <v>990</v>
      </c>
      <c r="B18" s="174" t="s">
        <v>95</v>
      </c>
      <c r="C18" s="176"/>
      <c r="D18" s="175" t="s">
        <v>95</v>
      </c>
      <c r="E18" s="175" t="s">
        <v>95</v>
      </c>
      <c r="F18" s="175" t="s">
        <v>95</v>
      </c>
      <c r="G18" s="76"/>
      <c r="H18" s="76"/>
    </row>
    <row r="19" s="18" customFormat="1" ht="20" customHeight="1" spans="1:8">
      <c r="A19" s="169" t="s">
        <v>1027</v>
      </c>
      <c r="B19" s="174" t="s">
        <v>95</v>
      </c>
      <c r="C19" s="177"/>
      <c r="D19" s="175" t="s">
        <v>95</v>
      </c>
      <c r="E19" s="175" t="s">
        <v>95</v>
      </c>
      <c r="F19" s="175" t="s">
        <v>95</v>
      </c>
      <c r="G19" s="76"/>
      <c r="H19" s="76"/>
    </row>
    <row r="20" s="18" customFormat="1" ht="22.55" customHeight="1" spans="1:6">
      <c r="A20" s="169" t="s">
        <v>1028</v>
      </c>
      <c r="B20" s="174" t="s">
        <v>95</v>
      </c>
      <c r="C20" s="177"/>
      <c r="D20" s="175" t="s">
        <v>95</v>
      </c>
      <c r="E20" s="175" t="s">
        <v>95</v>
      </c>
      <c r="F20" s="175" t="s">
        <v>95</v>
      </c>
    </row>
    <row r="21" s="18" customFormat="1" ht="22.55" customHeight="1" spans="1:6">
      <c r="A21" s="173" t="s">
        <v>1029</v>
      </c>
      <c r="B21" s="174" t="s">
        <v>95</v>
      </c>
      <c r="C21" s="177">
        <f>SUM(C14:C20)</f>
        <v>62089</v>
      </c>
      <c r="D21" s="175" t="s">
        <v>95</v>
      </c>
      <c r="E21" s="175" t="s">
        <v>95</v>
      </c>
      <c r="F21" s="175" t="s">
        <v>95</v>
      </c>
    </row>
    <row r="22" s="18" customFormat="1" ht="67" customHeight="1" spans="1:6">
      <c r="A22" s="20"/>
      <c r="B22" s="20"/>
      <c r="D22" s="20"/>
      <c r="E22" s="20"/>
      <c r="F22" s="20"/>
    </row>
    <row r="23" s="18" customFormat="1" ht="15.65" spans="1:6">
      <c r="A23" s="20"/>
      <c r="B23" s="20"/>
      <c r="C23" s="20"/>
      <c r="D23" s="20"/>
      <c r="E23" s="20"/>
      <c r="F23" s="20"/>
    </row>
    <row r="24" s="18" customFormat="1" ht="15.65" spans="1:6">
      <c r="A24" s="20"/>
      <c r="B24" s="20"/>
      <c r="C24" s="20"/>
      <c r="D24" s="20"/>
      <c r="E24" s="20"/>
      <c r="F24" s="20"/>
    </row>
  </sheetData>
  <mergeCells count="6">
    <mergeCell ref="A2:F2"/>
    <mergeCell ref="E3:F3"/>
    <mergeCell ref="B4:C4"/>
    <mergeCell ref="E4:F4"/>
    <mergeCell ref="A4:A5"/>
    <mergeCell ref="D4:D5"/>
  </mergeCells>
  <printOptions horizontalCentered="1"/>
  <pageMargins left="0.554861111111111" right="0.554861111111111" top="0.60625" bottom="0.60625" header="0.5" footer="0.5"/>
  <pageSetup paperSize="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4"/>
  <sheetViews>
    <sheetView workbookViewId="0">
      <selection activeCell="J8" sqref="J8"/>
    </sheetView>
  </sheetViews>
  <sheetFormatPr defaultColWidth="9.95575221238938" defaultRowHeight="14.4"/>
  <cols>
    <col min="1" max="1" width="13.9380530973451" style="18" customWidth="1"/>
    <col min="2" max="2" width="49.4159292035398" style="18" customWidth="1"/>
    <col min="3" max="3" width="10.5044247787611" style="18" customWidth="1"/>
    <col min="4" max="4" width="10.1238938053097" style="18" customWidth="1"/>
    <col min="5" max="5" width="13.1238938053097" style="18" customWidth="1"/>
    <col min="6" max="6" width="10.6283185840708" style="18" customWidth="1"/>
    <col min="7" max="7" width="9.6283185840708" style="18" customWidth="1"/>
    <col min="8" max="8" width="9.97345132743363" style="18" customWidth="1"/>
    <col min="9" max="16383" width="9.95575221238938" style="18"/>
  </cols>
  <sheetData>
    <row r="1" s="18" customFormat="1" ht="17.5" spans="1:10">
      <c r="A1" s="125" t="s">
        <v>1030</v>
      </c>
      <c r="C1" s="125"/>
      <c r="D1" s="126"/>
      <c r="E1" s="126"/>
      <c r="F1" s="126"/>
      <c r="G1" s="125"/>
      <c r="H1" s="125"/>
      <c r="I1" s="125"/>
      <c r="J1" s="125"/>
    </row>
    <row r="2" s="18" customFormat="1" ht="38" customHeight="1" spans="1:10">
      <c r="A2" s="8" t="s">
        <v>1031</v>
      </c>
      <c r="B2" s="8"/>
      <c r="C2" s="8"/>
      <c r="D2" s="8"/>
      <c r="E2" s="8"/>
      <c r="F2" s="8"/>
      <c r="G2" s="8"/>
      <c r="H2" s="8"/>
      <c r="I2" s="8"/>
      <c r="J2" s="8"/>
    </row>
    <row r="3" s="18" customFormat="1" ht="17.55" customHeight="1" spans="1:10">
      <c r="A3" s="127"/>
      <c r="B3" s="125"/>
      <c r="C3" s="125"/>
      <c r="D3" s="125"/>
      <c r="E3" s="125"/>
      <c r="F3" s="125"/>
      <c r="G3" s="125"/>
      <c r="H3" s="125"/>
      <c r="I3" s="147" t="s">
        <v>23</v>
      </c>
      <c r="J3" s="147"/>
    </row>
    <row r="4" s="18" customFormat="1" ht="24.45" customHeight="1" spans="1:10">
      <c r="A4" s="36" t="s">
        <v>106</v>
      </c>
      <c r="B4" s="36" t="s">
        <v>107</v>
      </c>
      <c r="C4" s="22" t="s">
        <v>108</v>
      </c>
      <c r="D4" s="128"/>
      <c r="E4" s="128"/>
      <c r="F4" s="37"/>
      <c r="G4" s="36" t="s">
        <v>1032</v>
      </c>
      <c r="H4" s="36" t="s">
        <v>110</v>
      </c>
      <c r="I4" s="148" t="s">
        <v>111</v>
      </c>
      <c r="J4" s="149"/>
    </row>
    <row r="5" s="18" customFormat="1" ht="25.05" customHeight="1" spans="1:10">
      <c r="A5" s="39"/>
      <c r="B5" s="39"/>
      <c r="C5" s="36" t="s">
        <v>112</v>
      </c>
      <c r="D5" s="36" t="s">
        <v>113</v>
      </c>
      <c r="E5" s="22" t="s">
        <v>114</v>
      </c>
      <c r="F5" s="37"/>
      <c r="G5" s="39"/>
      <c r="H5" s="39"/>
      <c r="I5" s="150"/>
      <c r="J5" s="151"/>
    </row>
    <row r="6" s="18" customFormat="1" ht="36" customHeight="1" spans="1:10">
      <c r="A6" s="38"/>
      <c r="B6" s="38"/>
      <c r="C6" s="39"/>
      <c r="D6" s="39"/>
      <c r="E6" s="36" t="s">
        <v>117</v>
      </c>
      <c r="F6" s="36" t="s">
        <v>118</v>
      </c>
      <c r="G6" s="38"/>
      <c r="H6" s="38"/>
      <c r="I6" s="40" t="s">
        <v>119</v>
      </c>
      <c r="J6" s="40" t="s">
        <v>120</v>
      </c>
    </row>
    <row r="7" s="18" customFormat="1" ht="20" customHeight="1" spans="1:10">
      <c r="A7" s="129"/>
      <c r="B7" s="22" t="s">
        <v>1033</v>
      </c>
      <c r="C7" s="130">
        <f t="shared" ref="C7:C13" si="0">D7+F7</f>
        <v>62089</v>
      </c>
      <c r="D7" s="130">
        <f>D8+D15+D51</f>
        <v>17554</v>
      </c>
      <c r="E7" s="130">
        <f>E8+E15+E51</f>
        <v>0</v>
      </c>
      <c r="F7" s="130">
        <f>F8+F15+F51</f>
        <v>44535</v>
      </c>
      <c r="G7" s="130">
        <f>G8+G15+G51</f>
        <v>10200</v>
      </c>
      <c r="H7" s="131">
        <v>14495</v>
      </c>
      <c r="I7" s="152"/>
      <c r="J7" s="152"/>
    </row>
    <row r="8" s="18" customFormat="1" ht="20" customHeight="1" spans="1:10">
      <c r="A8" s="132">
        <v>208</v>
      </c>
      <c r="B8" s="133" t="s">
        <v>383</v>
      </c>
      <c r="C8" s="130">
        <f t="shared" si="0"/>
        <v>545</v>
      </c>
      <c r="D8" s="130"/>
      <c r="E8" s="134"/>
      <c r="F8" s="130">
        <f>SUM(F9:F14)</f>
        <v>545</v>
      </c>
      <c r="G8" s="135"/>
      <c r="H8" s="136">
        <v>413</v>
      </c>
      <c r="I8" s="152"/>
      <c r="J8" s="152">
        <f>C8/H8-1</f>
        <v>0.319612590799031</v>
      </c>
    </row>
    <row r="9" s="18" customFormat="1" ht="21" customHeight="1" spans="1:10">
      <c r="A9" s="132">
        <v>20822</v>
      </c>
      <c r="B9" s="24" t="s">
        <v>1034</v>
      </c>
      <c r="C9" s="130">
        <f t="shared" si="0"/>
        <v>545</v>
      </c>
      <c r="D9" s="130"/>
      <c r="E9" s="130"/>
      <c r="F9" s="130">
        <v>545</v>
      </c>
      <c r="G9" s="137">
        <v>0</v>
      </c>
      <c r="H9" s="138">
        <v>413</v>
      </c>
      <c r="I9" s="152"/>
      <c r="J9" s="152">
        <f>C9/H9-1</f>
        <v>0.319612590799031</v>
      </c>
    </row>
    <row r="10" s="18" customFormat="1" ht="25" customHeight="1" spans="1:10">
      <c r="A10" s="132">
        <v>2082201</v>
      </c>
      <c r="B10" s="139" t="s">
        <v>1035</v>
      </c>
      <c r="C10" s="130">
        <f t="shared" si="0"/>
        <v>0</v>
      </c>
      <c r="D10" s="130"/>
      <c r="E10" s="130"/>
      <c r="F10" s="130"/>
      <c r="G10" s="137"/>
      <c r="H10" s="131">
        <v>310</v>
      </c>
      <c r="I10" s="152"/>
      <c r="J10" s="152"/>
    </row>
    <row r="11" s="18" customFormat="1" ht="25" customHeight="1" spans="1:10">
      <c r="A11" s="132">
        <v>2082202</v>
      </c>
      <c r="B11" s="139" t="s">
        <v>1036</v>
      </c>
      <c r="C11" s="130">
        <f t="shared" si="0"/>
        <v>0</v>
      </c>
      <c r="D11" s="130"/>
      <c r="E11" s="130"/>
      <c r="F11" s="130"/>
      <c r="G11" s="137"/>
      <c r="H11" s="131">
        <v>96</v>
      </c>
      <c r="I11" s="152"/>
      <c r="J11" s="152"/>
    </row>
    <row r="12" s="18" customFormat="1" ht="26" customHeight="1" spans="1:10">
      <c r="A12" s="132">
        <v>2082299</v>
      </c>
      <c r="B12" s="139" t="s">
        <v>1037</v>
      </c>
      <c r="C12" s="130">
        <f t="shared" si="0"/>
        <v>0</v>
      </c>
      <c r="D12" s="130"/>
      <c r="E12" s="130"/>
      <c r="F12" s="130"/>
      <c r="G12" s="137"/>
      <c r="H12" s="131">
        <v>7</v>
      </c>
      <c r="I12" s="152"/>
      <c r="J12" s="152"/>
    </row>
    <row r="13" s="18" customFormat="1" ht="36" customHeight="1" spans="1:10">
      <c r="A13" s="132">
        <v>20823</v>
      </c>
      <c r="B13" s="24" t="s">
        <v>1038</v>
      </c>
      <c r="C13" s="130">
        <f t="shared" si="0"/>
        <v>0</v>
      </c>
      <c r="D13" s="130"/>
      <c r="E13" s="130"/>
      <c r="F13" s="130"/>
      <c r="G13" s="135">
        <v>0</v>
      </c>
      <c r="H13" s="131">
        <v>0</v>
      </c>
      <c r="I13" s="152"/>
      <c r="J13" s="152"/>
    </row>
    <row r="14" s="18" customFormat="1" ht="25.05" customHeight="1" spans="1:10">
      <c r="A14" s="132">
        <v>20860</v>
      </c>
      <c r="B14" s="24" t="s">
        <v>1039</v>
      </c>
      <c r="C14" s="130">
        <f t="shared" ref="C14:C45" si="1">D14+F14</f>
        <v>0</v>
      </c>
      <c r="D14" s="130"/>
      <c r="E14" s="130"/>
      <c r="F14" s="130"/>
      <c r="G14" s="137"/>
      <c r="H14" s="131"/>
      <c r="I14" s="152"/>
      <c r="J14" s="152"/>
    </row>
    <row r="15" s="18" customFormat="1" ht="24.6" customHeight="1" spans="1:10">
      <c r="A15" s="132">
        <v>212</v>
      </c>
      <c r="B15" s="133" t="s">
        <v>587</v>
      </c>
      <c r="C15" s="130">
        <f t="shared" si="1"/>
        <v>57041</v>
      </c>
      <c r="D15" s="130">
        <f>SUM(D16:D38)</f>
        <v>17413</v>
      </c>
      <c r="E15" s="130">
        <f>SUM(E16:E38)</f>
        <v>0</v>
      </c>
      <c r="F15" s="130">
        <f>SUM(F16:F38)</f>
        <v>39628</v>
      </c>
      <c r="G15" s="130">
        <f>G26+G33</f>
        <v>10200</v>
      </c>
      <c r="H15" s="131">
        <v>12544</v>
      </c>
      <c r="I15" s="152"/>
      <c r="J15" s="152"/>
    </row>
    <row r="16" s="18" customFormat="1" ht="36" customHeight="1" spans="1:10">
      <c r="A16" s="132">
        <v>21207</v>
      </c>
      <c r="B16" s="24" t="s">
        <v>1040</v>
      </c>
      <c r="C16" s="130">
        <f t="shared" si="1"/>
        <v>0</v>
      </c>
      <c r="D16" s="130"/>
      <c r="E16" s="130"/>
      <c r="F16" s="130"/>
      <c r="G16" s="137"/>
      <c r="H16" s="131"/>
      <c r="I16" s="152"/>
      <c r="J16" s="152"/>
    </row>
    <row r="17" s="18" customFormat="1" ht="36" customHeight="1" spans="1:10">
      <c r="A17" s="132">
        <v>21208</v>
      </c>
      <c r="B17" s="139" t="s">
        <v>1041</v>
      </c>
      <c r="C17" s="130">
        <f t="shared" si="1"/>
        <v>3293</v>
      </c>
      <c r="D17" s="130">
        <v>274</v>
      </c>
      <c r="E17" s="130"/>
      <c r="F17" s="130">
        <f>3019</f>
        <v>3019</v>
      </c>
      <c r="G17" s="135">
        <v>0</v>
      </c>
      <c r="H17" s="131">
        <v>1480</v>
      </c>
      <c r="I17" s="152"/>
      <c r="J17" s="152">
        <f>C17/H17-1</f>
        <v>1.225</v>
      </c>
    </row>
    <row r="18" s="19" customFormat="1" ht="26" customHeight="1" spans="1:10">
      <c r="A18" s="132">
        <v>2120801</v>
      </c>
      <c r="B18" s="139" t="s">
        <v>1042</v>
      </c>
      <c r="C18" s="130">
        <f t="shared" si="1"/>
        <v>0</v>
      </c>
      <c r="D18" s="130"/>
      <c r="E18" s="130"/>
      <c r="F18" s="130"/>
      <c r="G18" s="137"/>
      <c r="H18" s="131">
        <v>1480</v>
      </c>
      <c r="I18" s="152"/>
      <c r="J18" s="152"/>
    </row>
    <row r="19" s="19" customFormat="1" ht="26" customHeight="1" spans="1:10">
      <c r="A19" s="132">
        <v>2120802</v>
      </c>
      <c r="B19" s="139" t="s">
        <v>1043</v>
      </c>
      <c r="C19" s="130">
        <f t="shared" si="1"/>
        <v>0</v>
      </c>
      <c r="D19" s="130"/>
      <c r="E19" s="130"/>
      <c r="F19" s="130"/>
      <c r="G19" s="137"/>
      <c r="H19" s="131"/>
      <c r="I19" s="152"/>
      <c r="J19" s="152"/>
    </row>
    <row r="20" s="18" customFormat="1" ht="25.05" customHeight="1" spans="1:10">
      <c r="A20" s="132">
        <v>2120803</v>
      </c>
      <c r="B20" s="139" t="s">
        <v>1044</v>
      </c>
      <c r="C20" s="130">
        <f t="shared" si="1"/>
        <v>0</v>
      </c>
      <c r="D20" s="130"/>
      <c r="E20" s="130"/>
      <c r="F20" s="130"/>
      <c r="G20" s="137"/>
      <c r="H20" s="131"/>
      <c r="I20" s="152"/>
      <c r="J20" s="152"/>
    </row>
    <row r="21" s="18" customFormat="1" ht="29.45" customHeight="1" spans="1:10">
      <c r="A21" s="132">
        <v>2120811</v>
      </c>
      <c r="B21" s="139" t="s">
        <v>1045</v>
      </c>
      <c r="C21" s="130">
        <f t="shared" si="1"/>
        <v>0</v>
      </c>
      <c r="D21" s="130"/>
      <c r="E21" s="130"/>
      <c r="F21" s="130"/>
      <c r="G21" s="135"/>
      <c r="H21" s="131"/>
      <c r="I21" s="152"/>
      <c r="J21" s="152"/>
    </row>
    <row r="22" s="18" customFormat="1" ht="23" customHeight="1" spans="1:10">
      <c r="A22" s="132">
        <v>21209</v>
      </c>
      <c r="B22" s="24" t="s">
        <v>1046</v>
      </c>
      <c r="C22" s="130">
        <f t="shared" si="1"/>
        <v>0</v>
      </c>
      <c r="D22" s="130"/>
      <c r="E22" s="130"/>
      <c r="F22" s="130"/>
      <c r="G22" s="135"/>
      <c r="H22" s="131">
        <v>0</v>
      </c>
      <c r="I22" s="152"/>
      <c r="J22" s="152"/>
    </row>
    <row r="23" s="18" customFormat="1" ht="25.05" customHeight="1" spans="1:10">
      <c r="A23" s="132">
        <v>2120901</v>
      </c>
      <c r="B23" s="139" t="s">
        <v>1047</v>
      </c>
      <c r="C23" s="130">
        <f t="shared" si="1"/>
        <v>0</v>
      </c>
      <c r="D23" s="130"/>
      <c r="E23" s="130"/>
      <c r="F23" s="130"/>
      <c r="G23" s="137"/>
      <c r="H23" s="131"/>
      <c r="I23" s="152"/>
      <c r="J23" s="152"/>
    </row>
    <row r="24" s="18" customFormat="1" ht="26.95" customHeight="1" spans="1:10">
      <c r="A24" s="132">
        <v>2120902</v>
      </c>
      <c r="B24" s="139" t="s">
        <v>1048</v>
      </c>
      <c r="C24" s="130">
        <f t="shared" si="1"/>
        <v>0</v>
      </c>
      <c r="D24" s="130"/>
      <c r="E24" s="130"/>
      <c r="F24" s="130"/>
      <c r="G24" s="137"/>
      <c r="H24" s="131"/>
      <c r="I24" s="152"/>
      <c r="J24" s="152"/>
    </row>
    <row r="25" s="18" customFormat="1" ht="34.45" customHeight="1" spans="1:10">
      <c r="A25" s="132">
        <v>2120999</v>
      </c>
      <c r="B25" s="139" t="s">
        <v>1049</v>
      </c>
      <c r="C25" s="130">
        <f t="shared" si="1"/>
        <v>0</v>
      </c>
      <c r="D25" s="130"/>
      <c r="E25" s="130"/>
      <c r="F25" s="130"/>
      <c r="G25" s="137"/>
      <c r="H25" s="131"/>
      <c r="I25" s="152"/>
      <c r="J25" s="152"/>
    </row>
    <row r="26" s="18" customFormat="1" ht="28" customHeight="1" spans="1:10">
      <c r="A26" s="132">
        <v>21210</v>
      </c>
      <c r="B26" s="24" t="s">
        <v>1050</v>
      </c>
      <c r="C26" s="130">
        <f t="shared" si="1"/>
        <v>40907</v>
      </c>
      <c r="D26" s="130">
        <v>10907</v>
      </c>
      <c r="E26" s="130"/>
      <c r="F26" s="130">
        <v>30000</v>
      </c>
      <c r="G26" s="140">
        <v>5000</v>
      </c>
      <c r="H26" s="141">
        <v>2783</v>
      </c>
      <c r="I26" s="152"/>
      <c r="J26" s="152"/>
    </row>
    <row r="27" s="18" customFormat="1" ht="23" customHeight="1" spans="1:10">
      <c r="A27" s="132">
        <v>2121001</v>
      </c>
      <c r="B27" s="24" t="s">
        <v>1042</v>
      </c>
      <c r="C27" s="130">
        <f t="shared" si="1"/>
        <v>0</v>
      </c>
      <c r="D27" s="130"/>
      <c r="E27" s="130"/>
      <c r="F27" s="130"/>
      <c r="G27" s="137">
        <v>5000</v>
      </c>
      <c r="H27" s="131">
        <v>2228</v>
      </c>
      <c r="I27" s="152"/>
      <c r="J27" s="152"/>
    </row>
    <row r="28" s="18" customFormat="1" ht="25" customHeight="1" spans="1:10">
      <c r="A28" s="132">
        <v>2121002</v>
      </c>
      <c r="B28" s="24" t="s">
        <v>1043</v>
      </c>
      <c r="C28" s="130">
        <f t="shared" si="1"/>
        <v>0</v>
      </c>
      <c r="D28" s="130"/>
      <c r="E28" s="130"/>
      <c r="F28" s="130"/>
      <c r="G28" s="137"/>
      <c r="H28" s="131"/>
      <c r="I28" s="152"/>
      <c r="J28" s="152"/>
    </row>
    <row r="29" s="18" customFormat="1" ht="25" customHeight="1" spans="1:10">
      <c r="A29" s="132">
        <v>2121099</v>
      </c>
      <c r="B29" s="24" t="s">
        <v>1051</v>
      </c>
      <c r="C29" s="130">
        <f t="shared" si="1"/>
        <v>0</v>
      </c>
      <c r="D29" s="130"/>
      <c r="E29" s="130"/>
      <c r="F29" s="130"/>
      <c r="G29" s="137"/>
      <c r="H29" s="131">
        <v>555</v>
      </c>
      <c r="I29" s="152"/>
      <c r="J29" s="152"/>
    </row>
    <row r="30" s="18" customFormat="1" ht="40" customHeight="1" spans="1:10">
      <c r="A30" s="132">
        <v>21212</v>
      </c>
      <c r="B30" s="24" t="s">
        <v>1052</v>
      </c>
      <c r="C30" s="130">
        <f t="shared" si="1"/>
        <v>0</v>
      </c>
      <c r="D30" s="130"/>
      <c r="E30" s="130"/>
      <c r="F30" s="130"/>
      <c r="G30" s="135"/>
      <c r="H30" s="131">
        <v>0</v>
      </c>
      <c r="I30" s="152"/>
      <c r="J30" s="152"/>
    </row>
    <row r="31" s="18" customFormat="1" ht="25" customHeight="1" spans="1:10">
      <c r="A31" s="132">
        <v>2121202</v>
      </c>
      <c r="B31" s="139" t="s">
        <v>1053</v>
      </c>
      <c r="C31" s="130">
        <f t="shared" si="1"/>
        <v>0</v>
      </c>
      <c r="D31" s="130"/>
      <c r="E31" s="130"/>
      <c r="F31" s="130"/>
      <c r="G31" s="137"/>
      <c r="H31" s="131"/>
      <c r="I31" s="152"/>
      <c r="J31" s="152"/>
    </row>
    <row r="32" s="18" customFormat="1" ht="26.95" customHeight="1" spans="1:10">
      <c r="A32" s="132">
        <v>2121203</v>
      </c>
      <c r="B32" s="139" t="s">
        <v>1054</v>
      </c>
      <c r="C32" s="130">
        <f t="shared" si="1"/>
        <v>0</v>
      </c>
      <c r="D32" s="130"/>
      <c r="E32" s="130"/>
      <c r="F32" s="130"/>
      <c r="G32" s="137"/>
      <c r="H32" s="131"/>
      <c r="I32" s="152"/>
      <c r="J32" s="152"/>
    </row>
    <row r="33" s="18" customFormat="1" ht="31" customHeight="1" spans="1:10">
      <c r="A33" s="132">
        <v>21213</v>
      </c>
      <c r="B33" s="24" t="s">
        <v>1055</v>
      </c>
      <c r="C33" s="130">
        <f t="shared" si="1"/>
        <v>12710</v>
      </c>
      <c r="D33" s="130">
        <v>6101</v>
      </c>
      <c r="E33" s="130"/>
      <c r="F33" s="130">
        <v>6609</v>
      </c>
      <c r="G33" s="135">
        <v>5200</v>
      </c>
      <c r="H33" s="131">
        <v>8281</v>
      </c>
      <c r="I33" s="152">
        <f>C33/G33</f>
        <v>2.44423076923077</v>
      </c>
      <c r="J33" s="152">
        <f>C33/H33-1</f>
        <v>0.53483878758604</v>
      </c>
    </row>
    <row r="34" s="18" customFormat="1" ht="21" customHeight="1" spans="1:10">
      <c r="A34" s="132">
        <v>2121301</v>
      </c>
      <c r="B34" s="139" t="s">
        <v>1056</v>
      </c>
      <c r="C34" s="130">
        <f t="shared" si="1"/>
        <v>0</v>
      </c>
      <c r="D34" s="130"/>
      <c r="E34" s="130"/>
      <c r="F34" s="130"/>
      <c r="G34" s="137"/>
      <c r="H34" s="131">
        <v>1915</v>
      </c>
      <c r="I34" s="152"/>
      <c r="J34" s="152"/>
    </row>
    <row r="35" s="18" customFormat="1" ht="21" customHeight="1" spans="1:10">
      <c r="A35" s="132">
        <v>2121302</v>
      </c>
      <c r="B35" s="139" t="s">
        <v>1057</v>
      </c>
      <c r="C35" s="130">
        <f t="shared" si="1"/>
        <v>0</v>
      </c>
      <c r="D35" s="130"/>
      <c r="E35" s="130"/>
      <c r="F35" s="130"/>
      <c r="G35" s="137"/>
      <c r="H35" s="131">
        <v>597</v>
      </c>
      <c r="I35" s="152"/>
      <c r="J35" s="152"/>
    </row>
    <row r="36" s="18" customFormat="1" ht="21" customHeight="1" spans="1:10">
      <c r="A36" s="132">
        <v>2121303</v>
      </c>
      <c r="B36" s="139" t="s">
        <v>1058</v>
      </c>
      <c r="C36" s="130">
        <f t="shared" si="1"/>
        <v>0</v>
      </c>
      <c r="D36" s="130"/>
      <c r="E36" s="130"/>
      <c r="F36" s="130"/>
      <c r="G36" s="137"/>
      <c r="H36" s="131"/>
      <c r="I36" s="152"/>
      <c r="J36" s="152"/>
    </row>
    <row r="37" s="18" customFormat="1" ht="21" customHeight="1" spans="1:10">
      <c r="A37" s="132">
        <v>2121399</v>
      </c>
      <c r="B37" s="139" t="s">
        <v>1059</v>
      </c>
      <c r="C37" s="130">
        <f t="shared" si="1"/>
        <v>0</v>
      </c>
      <c r="D37" s="130"/>
      <c r="E37" s="130"/>
      <c r="F37" s="130"/>
      <c r="G37" s="137">
        <v>5200</v>
      </c>
      <c r="H37" s="131">
        <v>5769</v>
      </c>
      <c r="I37" s="152"/>
      <c r="J37" s="152"/>
    </row>
    <row r="38" s="18" customFormat="1" ht="21" customHeight="1" spans="1:10">
      <c r="A38" s="132">
        <v>21214</v>
      </c>
      <c r="B38" s="24" t="s">
        <v>1060</v>
      </c>
      <c r="C38" s="130">
        <f t="shared" si="1"/>
        <v>131</v>
      </c>
      <c r="D38" s="130">
        <v>131</v>
      </c>
      <c r="E38" s="130"/>
      <c r="F38" s="130"/>
      <c r="G38" s="137"/>
      <c r="H38" s="131">
        <v>0</v>
      </c>
      <c r="I38" s="152"/>
      <c r="J38" s="152"/>
    </row>
    <row r="39" s="18" customFormat="1" ht="30" customHeight="1" spans="1:10">
      <c r="A39" s="132">
        <v>213</v>
      </c>
      <c r="B39" s="133" t="s">
        <v>608</v>
      </c>
      <c r="C39" s="130">
        <f t="shared" si="1"/>
        <v>0</v>
      </c>
      <c r="D39" s="130"/>
      <c r="E39" s="130"/>
      <c r="F39" s="130"/>
      <c r="G39" s="137"/>
      <c r="H39" s="131">
        <v>0</v>
      </c>
      <c r="I39" s="152"/>
      <c r="J39" s="152"/>
    </row>
    <row r="40" s="18" customFormat="1" ht="30" customHeight="1" spans="1:10">
      <c r="A40" s="132">
        <v>21360</v>
      </c>
      <c r="B40" s="24" t="s">
        <v>1061</v>
      </c>
      <c r="C40" s="130">
        <f t="shared" si="1"/>
        <v>0</v>
      </c>
      <c r="D40" s="130"/>
      <c r="E40" s="130"/>
      <c r="F40" s="130"/>
      <c r="G40" s="137"/>
      <c r="H40" s="131"/>
      <c r="I40" s="152"/>
      <c r="J40" s="152"/>
    </row>
    <row r="41" s="18" customFormat="1" ht="26" customHeight="1" spans="1:10">
      <c r="A41" s="132">
        <v>21363</v>
      </c>
      <c r="B41" s="24" t="s">
        <v>1062</v>
      </c>
      <c r="C41" s="130">
        <f t="shared" si="1"/>
        <v>0</v>
      </c>
      <c r="D41" s="130"/>
      <c r="E41" s="130"/>
      <c r="F41" s="130"/>
      <c r="G41" s="137"/>
      <c r="H41" s="131"/>
      <c r="I41" s="152"/>
      <c r="J41" s="152"/>
    </row>
    <row r="42" s="18" customFormat="1" ht="26" customHeight="1" spans="1:10">
      <c r="A42" s="132">
        <v>21364</v>
      </c>
      <c r="B42" s="24" t="s">
        <v>1063</v>
      </c>
      <c r="C42" s="130">
        <f t="shared" si="1"/>
        <v>0</v>
      </c>
      <c r="D42" s="130"/>
      <c r="E42" s="130"/>
      <c r="F42" s="130"/>
      <c r="G42" s="137"/>
      <c r="H42" s="131"/>
      <c r="I42" s="152"/>
      <c r="J42" s="152"/>
    </row>
    <row r="43" s="18" customFormat="1" ht="26" customHeight="1" spans="1:10">
      <c r="A43" s="132">
        <v>215</v>
      </c>
      <c r="B43" s="133" t="s">
        <v>731</v>
      </c>
      <c r="C43" s="130">
        <f t="shared" si="1"/>
        <v>0</v>
      </c>
      <c r="D43" s="130"/>
      <c r="E43" s="130"/>
      <c r="F43" s="130"/>
      <c r="G43" s="135"/>
      <c r="H43" s="131">
        <v>293</v>
      </c>
      <c r="I43" s="152"/>
      <c r="J43" s="152"/>
    </row>
    <row r="44" s="18" customFormat="1" ht="26" customHeight="1" spans="1:10">
      <c r="A44" s="132">
        <v>21505</v>
      </c>
      <c r="B44" s="24" t="s">
        <v>735</v>
      </c>
      <c r="C44" s="130">
        <f t="shared" si="1"/>
        <v>0</v>
      </c>
      <c r="D44" s="130"/>
      <c r="E44" s="130"/>
      <c r="F44" s="130"/>
      <c r="G44" s="142"/>
      <c r="H44" s="131"/>
      <c r="I44" s="152"/>
      <c r="J44" s="152"/>
    </row>
    <row r="45" s="18" customFormat="1" ht="26" customHeight="1" spans="1:10">
      <c r="A45" s="132">
        <v>2150570</v>
      </c>
      <c r="B45" s="24" t="s">
        <v>1064</v>
      </c>
      <c r="C45" s="130">
        <f t="shared" si="1"/>
        <v>0</v>
      </c>
      <c r="D45" s="130"/>
      <c r="E45" s="130"/>
      <c r="F45" s="130"/>
      <c r="G45" s="142"/>
      <c r="H45" s="131"/>
      <c r="I45" s="152"/>
      <c r="J45" s="152"/>
    </row>
    <row r="46" s="18" customFormat="1" ht="38" customHeight="1" spans="1:10">
      <c r="A46" s="132">
        <v>21561</v>
      </c>
      <c r="B46" s="24" t="s">
        <v>1065</v>
      </c>
      <c r="C46" s="130">
        <f t="shared" ref="C46:C65" si="2">D46+F46</f>
        <v>0</v>
      </c>
      <c r="D46" s="130"/>
      <c r="E46" s="130"/>
      <c r="F46" s="130"/>
      <c r="G46" s="135"/>
      <c r="H46" s="131">
        <v>293</v>
      </c>
      <c r="I46" s="152"/>
      <c r="J46" s="152"/>
    </row>
    <row r="47" s="18" customFormat="1" ht="20" customHeight="1" spans="1:10">
      <c r="A47" s="132">
        <v>2156101</v>
      </c>
      <c r="B47" s="139" t="s">
        <v>1066</v>
      </c>
      <c r="C47" s="130">
        <f t="shared" si="2"/>
        <v>0</v>
      </c>
      <c r="D47" s="130"/>
      <c r="E47" s="130"/>
      <c r="F47" s="130"/>
      <c r="G47" s="142"/>
      <c r="H47" s="131"/>
      <c r="I47" s="152"/>
      <c r="J47" s="152"/>
    </row>
    <row r="48" s="18" customFormat="1" ht="23" customHeight="1" spans="1:10">
      <c r="A48" s="132">
        <v>2156199</v>
      </c>
      <c r="B48" s="139" t="s">
        <v>1067</v>
      </c>
      <c r="C48" s="130">
        <f t="shared" si="2"/>
        <v>0</v>
      </c>
      <c r="D48" s="130"/>
      <c r="E48" s="130"/>
      <c r="F48" s="130"/>
      <c r="G48" s="142"/>
      <c r="H48" s="131">
        <v>293</v>
      </c>
      <c r="I48" s="152"/>
      <c r="J48" s="152"/>
    </row>
    <row r="49" s="18" customFormat="1" ht="27" customHeight="1" spans="1:10">
      <c r="A49" s="132">
        <v>21562</v>
      </c>
      <c r="B49" s="24" t="s">
        <v>1068</v>
      </c>
      <c r="C49" s="130">
        <f t="shared" si="2"/>
        <v>0</v>
      </c>
      <c r="D49" s="130"/>
      <c r="E49" s="130"/>
      <c r="F49" s="130"/>
      <c r="G49" s="142"/>
      <c r="H49" s="131">
        <v>0</v>
      </c>
      <c r="I49" s="152"/>
      <c r="J49" s="152"/>
    </row>
    <row r="50" s="18" customFormat="1" ht="22" customHeight="1" spans="1:10">
      <c r="A50" s="132">
        <v>21564</v>
      </c>
      <c r="B50" s="24" t="s">
        <v>1069</v>
      </c>
      <c r="C50" s="130">
        <f t="shared" si="2"/>
        <v>0</v>
      </c>
      <c r="D50" s="130"/>
      <c r="E50" s="130"/>
      <c r="F50" s="130"/>
      <c r="G50" s="142"/>
      <c r="H50" s="131"/>
      <c r="I50" s="152"/>
      <c r="J50" s="152"/>
    </row>
    <row r="51" s="18" customFormat="1" ht="21.3" customHeight="1" spans="1:10">
      <c r="A51" s="132">
        <v>229</v>
      </c>
      <c r="B51" s="133" t="s">
        <v>1070</v>
      </c>
      <c r="C51" s="130">
        <f t="shared" si="2"/>
        <v>4503</v>
      </c>
      <c r="D51" s="130">
        <f>SUM(D52:D63)</f>
        <v>141</v>
      </c>
      <c r="E51" s="130">
        <f>SUM(E52:E63)</f>
        <v>0</v>
      </c>
      <c r="F51" s="130">
        <f>SUM(F52:F63)</f>
        <v>4362</v>
      </c>
      <c r="G51" s="135"/>
      <c r="H51" s="131">
        <v>1245</v>
      </c>
      <c r="I51" s="152"/>
      <c r="J51" s="152">
        <f>C51/H51-1</f>
        <v>2.61686746987952</v>
      </c>
    </row>
    <row r="52" s="18" customFormat="1" ht="25" customHeight="1" spans="1:10">
      <c r="A52" s="132">
        <v>22908</v>
      </c>
      <c r="B52" s="24" t="s">
        <v>1071</v>
      </c>
      <c r="C52" s="130">
        <f t="shared" si="2"/>
        <v>135</v>
      </c>
      <c r="D52" s="130"/>
      <c r="E52" s="130"/>
      <c r="F52" s="130">
        <v>135</v>
      </c>
      <c r="G52" s="135"/>
      <c r="H52" s="131">
        <v>118</v>
      </c>
      <c r="I52" s="152"/>
      <c r="J52" s="152">
        <f>C52/H52-1</f>
        <v>0.14406779661017</v>
      </c>
    </row>
    <row r="53" s="18" customFormat="1" ht="25" customHeight="1" spans="1:10">
      <c r="A53" s="132">
        <v>2290804</v>
      </c>
      <c r="B53" s="139" t="s">
        <v>1072</v>
      </c>
      <c r="C53" s="130">
        <f t="shared" si="2"/>
        <v>0</v>
      </c>
      <c r="D53" s="130"/>
      <c r="E53" s="130"/>
      <c r="F53" s="130"/>
      <c r="G53" s="142"/>
      <c r="H53" s="131">
        <v>78</v>
      </c>
      <c r="I53" s="152"/>
      <c r="J53" s="152"/>
    </row>
    <row r="54" s="18" customFormat="1" ht="25" customHeight="1" spans="1:10">
      <c r="A54" s="132">
        <v>2290808</v>
      </c>
      <c r="B54" s="139" t="s">
        <v>1073</v>
      </c>
      <c r="C54" s="130">
        <f t="shared" si="2"/>
        <v>0</v>
      </c>
      <c r="D54" s="130"/>
      <c r="E54" s="130"/>
      <c r="F54" s="130"/>
      <c r="G54" s="142"/>
      <c r="H54" s="131">
        <v>40</v>
      </c>
      <c r="I54" s="152"/>
      <c r="J54" s="152"/>
    </row>
    <row r="55" s="18" customFormat="1" ht="21" customHeight="1" spans="1:10">
      <c r="A55" s="132">
        <v>2290899</v>
      </c>
      <c r="B55" s="139" t="s">
        <v>1074</v>
      </c>
      <c r="C55" s="130">
        <f t="shared" si="2"/>
        <v>0</v>
      </c>
      <c r="D55" s="130"/>
      <c r="E55" s="130"/>
      <c r="F55" s="130"/>
      <c r="G55" s="142"/>
      <c r="H55" s="131"/>
      <c r="I55" s="152"/>
      <c r="J55" s="152"/>
    </row>
    <row r="56" s="18" customFormat="1" ht="21" customHeight="1" spans="1:10">
      <c r="A56" s="132">
        <v>22960</v>
      </c>
      <c r="B56" s="30" t="s">
        <v>1075</v>
      </c>
      <c r="C56" s="130">
        <f t="shared" si="2"/>
        <v>1969</v>
      </c>
      <c r="D56" s="130"/>
      <c r="E56" s="130"/>
      <c r="F56" s="130">
        <v>1969</v>
      </c>
      <c r="G56" s="135"/>
      <c r="H56" s="131">
        <v>1127</v>
      </c>
      <c r="I56" s="152"/>
      <c r="J56" s="152">
        <f>C56/H56-1</f>
        <v>0.747116237799468</v>
      </c>
    </row>
    <row r="57" s="18" customFormat="1" ht="26" customHeight="1" spans="1:10">
      <c r="A57" s="132">
        <v>2296001</v>
      </c>
      <c r="B57" s="139" t="s">
        <v>1076</v>
      </c>
      <c r="C57" s="130">
        <f t="shared" si="2"/>
        <v>0</v>
      </c>
      <c r="D57" s="130"/>
      <c r="E57" s="130"/>
      <c r="F57" s="130"/>
      <c r="G57" s="142"/>
      <c r="H57" s="131"/>
      <c r="I57" s="152"/>
      <c r="J57" s="152"/>
    </row>
    <row r="58" s="18" customFormat="1" ht="25" customHeight="1" spans="1:10">
      <c r="A58" s="132">
        <v>2296002</v>
      </c>
      <c r="B58" s="139" t="s">
        <v>1077</v>
      </c>
      <c r="C58" s="130">
        <f t="shared" si="2"/>
        <v>0</v>
      </c>
      <c r="D58" s="130"/>
      <c r="E58" s="130"/>
      <c r="F58" s="130"/>
      <c r="G58" s="142"/>
      <c r="H58" s="131">
        <v>1069</v>
      </c>
      <c r="I58" s="152"/>
      <c r="J58" s="152"/>
    </row>
    <row r="59" s="18" customFormat="1" ht="25" customHeight="1" spans="1:10">
      <c r="A59" s="132">
        <v>2296003</v>
      </c>
      <c r="B59" s="139" t="s">
        <v>1078</v>
      </c>
      <c r="C59" s="130">
        <f t="shared" si="2"/>
        <v>0</v>
      </c>
      <c r="D59" s="130"/>
      <c r="E59" s="130"/>
      <c r="F59" s="130"/>
      <c r="G59" s="142"/>
      <c r="H59" s="131">
        <v>47</v>
      </c>
      <c r="I59" s="152"/>
      <c r="J59" s="152"/>
    </row>
    <row r="60" s="18" customFormat="1" ht="25" customHeight="1" spans="1:10">
      <c r="A60" s="132">
        <v>2296004</v>
      </c>
      <c r="B60" s="139" t="s">
        <v>1079</v>
      </c>
      <c r="C60" s="130">
        <f t="shared" si="2"/>
        <v>0</v>
      </c>
      <c r="D60" s="130"/>
      <c r="E60" s="130"/>
      <c r="F60" s="130"/>
      <c r="G60" s="142"/>
      <c r="H60" s="131">
        <v>10</v>
      </c>
      <c r="I60" s="152"/>
      <c r="J60" s="152"/>
    </row>
    <row r="61" s="18" customFormat="1" ht="25" customHeight="1" spans="1:10">
      <c r="A61" s="132">
        <v>2296006</v>
      </c>
      <c r="B61" s="139" t="s">
        <v>1080</v>
      </c>
      <c r="C61" s="130">
        <f t="shared" si="2"/>
        <v>0</v>
      </c>
      <c r="D61" s="130"/>
      <c r="E61" s="130"/>
      <c r="F61" s="130"/>
      <c r="G61" s="142"/>
      <c r="H61" s="131">
        <v>1</v>
      </c>
      <c r="I61" s="152"/>
      <c r="J61" s="152"/>
    </row>
    <row r="62" s="18" customFormat="1" ht="25" customHeight="1" spans="1:10">
      <c r="A62" s="132">
        <v>22961</v>
      </c>
      <c r="B62" s="143" t="s">
        <v>1081</v>
      </c>
      <c r="C62" s="130">
        <f t="shared" si="2"/>
        <v>0</v>
      </c>
      <c r="D62" s="130"/>
      <c r="E62" s="130"/>
      <c r="F62" s="130"/>
      <c r="G62" s="142"/>
      <c r="H62" s="131"/>
      <c r="I62" s="152"/>
      <c r="J62" s="152"/>
    </row>
    <row r="63" s="18" customFormat="1" ht="25" customHeight="1" spans="1:10">
      <c r="A63" s="144">
        <v>22904</v>
      </c>
      <c r="B63" s="41" t="s">
        <v>1082</v>
      </c>
      <c r="C63" s="130">
        <f t="shared" si="2"/>
        <v>2399</v>
      </c>
      <c r="D63" s="130">
        <v>141</v>
      </c>
      <c r="E63" s="130"/>
      <c r="F63" s="130">
        <v>2258</v>
      </c>
      <c r="G63" s="142"/>
      <c r="H63" s="131">
        <v>0</v>
      </c>
      <c r="I63" s="152"/>
      <c r="J63" s="152"/>
    </row>
    <row r="64" s="18" customFormat="1" ht="23" customHeight="1" spans="1:10">
      <c r="A64" s="145">
        <v>232</v>
      </c>
      <c r="B64" s="146" t="s">
        <v>851</v>
      </c>
      <c r="C64" s="130">
        <f t="shared" si="2"/>
        <v>0</v>
      </c>
      <c r="D64" s="130"/>
      <c r="E64" s="130"/>
      <c r="F64" s="130"/>
      <c r="G64" s="142"/>
      <c r="H64" s="131">
        <v>0</v>
      </c>
      <c r="I64" s="152"/>
      <c r="J64" s="152"/>
    </row>
    <row r="65" s="18" customFormat="1" ht="23" customHeight="1" spans="1:10">
      <c r="A65" s="145">
        <v>233</v>
      </c>
      <c r="B65" s="146" t="s">
        <v>1083</v>
      </c>
      <c r="C65" s="130">
        <f t="shared" si="2"/>
        <v>0</v>
      </c>
      <c r="D65" s="130"/>
      <c r="E65" s="130"/>
      <c r="F65" s="130"/>
      <c r="G65" s="142"/>
      <c r="H65" s="131">
        <v>0</v>
      </c>
      <c r="I65" s="152"/>
      <c r="J65" s="152"/>
    </row>
    <row r="66" s="18" customFormat="1" ht="15.65" spans="1:10">
      <c r="A66" s="153"/>
      <c r="B66" s="34"/>
      <c r="C66" s="34"/>
      <c r="D66" s="34"/>
      <c r="E66" s="34"/>
      <c r="F66" s="34"/>
      <c r="G66" s="34"/>
      <c r="H66" s="34"/>
      <c r="I66" s="154"/>
      <c r="J66" s="34"/>
    </row>
    <row r="67" s="18" customFormat="1" ht="15" spans="1:10">
      <c r="A67" s="127"/>
      <c r="B67" s="125"/>
      <c r="C67" s="125"/>
      <c r="D67" s="125"/>
      <c r="E67" s="125"/>
      <c r="F67" s="125"/>
      <c r="G67" s="125"/>
      <c r="H67" s="125"/>
      <c r="I67" s="155"/>
      <c r="J67" s="125"/>
    </row>
    <row r="68" s="18" customFormat="1" ht="15" spans="1:10">
      <c r="A68" s="127"/>
      <c r="B68" s="125"/>
      <c r="C68" s="125"/>
      <c r="D68" s="125"/>
      <c r="E68" s="125"/>
      <c r="F68" s="125"/>
      <c r="G68" s="125"/>
      <c r="H68" s="125"/>
      <c r="I68" s="155"/>
      <c r="J68" s="125"/>
    </row>
    <row r="69" s="18" customFormat="1" ht="15" spans="1:10">
      <c r="A69" s="127"/>
      <c r="B69" s="125"/>
      <c r="C69" s="125"/>
      <c r="D69" s="125"/>
      <c r="E69" s="125"/>
      <c r="F69" s="125"/>
      <c r="G69" s="125"/>
      <c r="H69" s="125"/>
      <c r="I69" s="155"/>
      <c r="J69" s="125"/>
    </row>
    <row r="70" s="18" customFormat="1" ht="15" spans="1:10">
      <c r="A70" s="127"/>
      <c r="B70" s="125"/>
      <c r="C70" s="125"/>
      <c r="D70" s="125"/>
      <c r="E70" s="125"/>
      <c r="F70" s="125"/>
      <c r="G70" s="125"/>
      <c r="H70" s="125"/>
      <c r="I70" s="155"/>
      <c r="J70" s="125"/>
    </row>
    <row r="71" s="18" customFormat="1" ht="15" spans="1:10">
      <c r="A71" s="127"/>
      <c r="B71" s="125"/>
      <c r="C71" s="125"/>
      <c r="D71" s="125"/>
      <c r="E71" s="125"/>
      <c r="F71" s="125"/>
      <c r="G71" s="125"/>
      <c r="H71" s="125"/>
      <c r="I71" s="155"/>
      <c r="J71" s="125"/>
    </row>
    <row r="72" s="18" customFormat="1" ht="15" spans="1:10">
      <c r="A72" s="127"/>
      <c r="B72" s="125"/>
      <c r="C72" s="125"/>
      <c r="D72" s="125"/>
      <c r="E72" s="125"/>
      <c r="F72" s="125"/>
      <c r="G72" s="125"/>
      <c r="H72" s="125"/>
      <c r="I72" s="155"/>
      <c r="J72" s="125"/>
    </row>
    <row r="73" s="18" customFormat="1" ht="15" spans="1:10">
      <c r="A73" s="127"/>
      <c r="B73" s="125"/>
      <c r="C73" s="125"/>
      <c r="D73" s="125"/>
      <c r="E73" s="125"/>
      <c r="F73" s="125"/>
      <c r="G73" s="125"/>
      <c r="H73" s="125"/>
      <c r="I73" s="155"/>
      <c r="J73" s="125"/>
    </row>
    <row r="74" s="18" customFormat="1" ht="15.65" spans="1:10">
      <c r="A74" s="20"/>
      <c r="B74" s="20"/>
      <c r="C74" s="20"/>
      <c r="D74" s="20"/>
      <c r="E74" s="20"/>
      <c r="F74" s="20"/>
      <c r="G74" s="20"/>
      <c r="H74" s="20"/>
      <c r="I74" s="155"/>
      <c r="J74" s="20"/>
    </row>
  </sheetData>
  <mergeCells count="11">
    <mergeCell ref="A2:J2"/>
    <mergeCell ref="I3:J3"/>
    <mergeCell ref="C4:F4"/>
    <mergeCell ref="E5:F5"/>
    <mergeCell ref="A4:A6"/>
    <mergeCell ref="B4:B6"/>
    <mergeCell ref="C5:C6"/>
    <mergeCell ref="D5:D6"/>
    <mergeCell ref="G4:G6"/>
    <mergeCell ref="H4:H6"/>
    <mergeCell ref="I4:J5"/>
  </mergeCells>
  <printOptions horizontalCentered="1"/>
  <pageMargins left="0.357638888888889" right="0.357638888888889" top="0.60625" bottom="0.60625" header="0.5" footer="0.5"/>
  <pageSetup paperSize="9" scale="95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2"/>
  <sheetViews>
    <sheetView topLeftCell="A10" workbookViewId="0">
      <selection activeCell="G14" sqref="G14"/>
    </sheetView>
  </sheetViews>
  <sheetFormatPr defaultColWidth="9.95575221238938" defaultRowHeight="15" outlineLevelCol="1"/>
  <cols>
    <col min="1" max="1" width="67.0353982300885" style="109" customWidth="1"/>
    <col min="2" max="2" width="37.1150442477876" style="109" customWidth="1"/>
    <col min="3" max="16384" width="9.95575221238938" style="18"/>
  </cols>
  <sheetData>
    <row r="1" s="18" customFormat="1" ht="23.05" customHeight="1" spans="1:2">
      <c r="A1" s="110" t="s">
        <v>1084</v>
      </c>
      <c r="B1" s="111"/>
    </row>
    <row r="2" s="18" customFormat="1" ht="26.25" spans="1:2">
      <c r="A2" s="8" t="s">
        <v>1085</v>
      </c>
      <c r="B2" s="8"/>
    </row>
    <row r="3" s="18" customFormat="1" ht="21" customHeight="1" spans="1:2">
      <c r="A3" s="112"/>
      <c r="B3" s="113" t="s">
        <v>23</v>
      </c>
    </row>
    <row r="4" s="18" customFormat="1" ht="14.4" spans="1:2">
      <c r="A4" s="114" t="s">
        <v>926</v>
      </c>
      <c r="B4" s="115" t="s">
        <v>927</v>
      </c>
    </row>
    <row r="5" s="18" customFormat="1" ht="14.4" spans="1:2">
      <c r="A5" s="114"/>
      <c r="B5" s="115"/>
    </row>
    <row r="6" s="18" customFormat="1" ht="23.05" customHeight="1" spans="1:2">
      <c r="A6" s="116" t="s">
        <v>1086</v>
      </c>
      <c r="B6" s="117">
        <f>SUM(B7:B21)</f>
        <v>14535</v>
      </c>
    </row>
    <row r="7" s="18" customFormat="1" ht="23.05" customHeight="1" spans="1:2">
      <c r="A7" s="118" t="s">
        <v>1087</v>
      </c>
      <c r="B7" s="119"/>
    </row>
    <row r="8" s="18" customFormat="1" ht="23.05" customHeight="1" spans="1:2">
      <c r="A8" s="120" t="s">
        <v>1088</v>
      </c>
      <c r="B8" s="119"/>
    </row>
    <row r="9" s="18" customFormat="1" ht="23.05" customHeight="1" spans="1:2">
      <c r="A9" s="120" t="s">
        <v>1089</v>
      </c>
      <c r="B9" s="119">
        <v>545</v>
      </c>
    </row>
    <row r="10" s="18" customFormat="1" ht="23.05" customHeight="1" spans="1:2">
      <c r="A10" s="120" t="s">
        <v>1090</v>
      </c>
      <c r="B10" s="119"/>
    </row>
    <row r="11" s="18" customFormat="1" ht="23.05" customHeight="1" spans="1:2">
      <c r="A11" s="120" t="s">
        <v>1091</v>
      </c>
      <c r="B11" s="119">
        <v>9628</v>
      </c>
    </row>
    <row r="12" s="18" customFormat="1" ht="23.05" customHeight="1" spans="1:2">
      <c r="A12" s="120" t="s">
        <v>1092</v>
      </c>
      <c r="B12" s="119"/>
    </row>
    <row r="13" s="18" customFormat="1" ht="23.05" customHeight="1" spans="1:2">
      <c r="A13" s="120" t="s">
        <v>1093</v>
      </c>
      <c r="B13" s="119"/>
    </row>
    <row r="14" s="18" customFormat="1" ht="23.05" customHeight="1" spans="1:2">
      <c r="A14" s="120" t="s">
        <v>1094</v>
      </c>
      <c r="B14" s="119"/>
    </row>
    <row r="15" s="18" customFormat="1" ht="23.05" customHeight="1" spans="1:2">
      <c r="A15" s="120" t="s">
        <v>1095</v>
      </c>
      <c r="B15" s="119"/>
    </row>
    <row r="16" s="18" customFormat="1" ht="23.05" customHeight="1" spans="1:2">
      <c r="A16" s="120" t="s">
        <v>1096</v>
      </c>
      <c r="B16" s="119"/>
    </row>
    <row r="17" s="18" customFormat="1" ht="23.05" customHeight="1" spans="1:2">
      <c r="A17" s="121" t="s">
        <v>1097</v>
      </c>
      <c r="B17" s="119">
        <v>4362</v>
      </c>
    </row>
    <row r="18" s="19" customFormat="1" ht="23" customHeight="1" spans="1:2">
      <c r="A18" s="122" t="s">
        <v>1098</v>
      </c>
      <c r="B18" s="119"/>
    </row>
    <row r="19" s="19" customFormat="1" ht="23" customHeight="1" spans="1:2">
      <c r="A19" s="122" t="s">
        <v>1099</v>
      </c>
      <c r="B19" s="119"/>
    </row>
    <row r="20" s="18" customFormat="1" ht="21" customHeight="1" spans="1:2">
      <c r="A20" s="123"/>
      <c r="B20" s="119"/>
    </row>
    <row r="21" s="18" customFormat="1" ht="15.65" spans="1:2">
      <c r="A21" s="123"/>
      <c r="B21" s="119"/>
    </row>
    <row r="22" spans="1:1">
      <c r="A22" s="124" t="s">
        <v>970</v>
      </c>
    </row>
  </sheetData>
  <mergeCells count="3">
    <mergeCell ref="A2:B2"/>
    <mergeCell ref="A4:A5"/>
    <mergeCell ref="B4:B5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9"/>
  <sheetViews>
    <sheetView workbookViewId="0">
      <selection activeCell="J8" sqref="J8"/>
    </sheetView>
  </sheetViews>
  <sheetFormatPr defaultColWidth="9.95575221238938" defaultRowHeight="14.4"/>
  <cols>
    <col min="1" max="1" width="25.5840707964602" style="18" customWidth="1"/>
    <col min="2" max="2" width="13.6283185840708" style="18" customWidth="1"/>
    <col min="3" max="3" width="12.7522123893805" style="18" customWidth="1"/>
    <col min="4" max="4" width="12.6283185840708" style="18" customWidth="1"/>
    <col min="5" max="5" width="13.1238938053097" style="18" customWidth="1"/>
    <col min="6" max="6" width="11.3716814159292" style="18" customWidth="1"/>
    <col min="7" max="7" width="12.6283185840708" style="18" customWidth="1"/>
    <col min="8" max="8" width="13" style="18" customWidth="1"/>
    <col min="9" max="16384" width="9.95575221238938" style="18"/>
  </cols>
  <sheetData>
    <row r="1" ht="16" customHeight="1" spans="1:16377">
      <c r="A1" s="95" t="s">
        <v>1100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</row>
    <row r="2" ht="30" customHeight="1" spans="1:16377">
      <c r="A2" s="79" t="s">
        <v>1101</v>
      </c>
      <c r="B2" s="79"/>
      <c r="C2" s="79"/>
      <c r="D2" s="79"/>
      <c r="E2" s="79"/>
      <c r="F2" s="79"/>
      <c r="G2" s="79"/>
      <c r="H2" s="79"/>
      <c r="I2" s="79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</row>
    <row r="3" ht="25" customHeight="1" spans="1:16377">
      <c r="A3" s="96"/>
      <c r="D3" s="96"/>
      <c r="E3" s="96"/>
      <c r="F3" s="96"/>
      <c r="G3" s="96"/>
      <c r="H3" s="97" t="s">
        <v>23</v>
      </c>
      <c r="I3" s="97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96"/>
      <c r="FO3" s="96"/>
      <c r="FP3" s="96"/>
      <c r="FQ3" s="96"/>
      <c r="FR3" s="96"/>
      <c r="FS3" s="96"/>
      <c r="FT3" s="96"/>
      <c r="FU3" s="96"/>
      <c r="FV3" s="96"/>
      <c r="FW3" s="96"/>
      <c r="FX3" s="96"/>
      <c r="FY3" s="96"/>
      <c r="FZ3" s="96"/>
      <c r="GA3" s="96"/>
      <c r="GB3" s="96"/>
      <c r="GC3" s="96"/>
      <c r="GD3" s="96"/>
      <c r="GE3" s="96"/>
      <c r="GF3" s="96"/>
      <c r="GG3" s="96"/>
      <c r="GH3" s="96"/>
      <c r="GI3" s="96"/>
      <c r="GJ3" s="96"/>
      <c r="GK3" s="96"/>
      <c r="GL3" s="96"/>
      <c r="GM3" s="96"/>
      <c r="GN3" s="96"/>
      <c r="GO3" s="96"/>
      <c r="GP3" s="96"/>
      <c r="GQ3" s="96"/>
      <c r="GR3" s="96"/>
      <c r="GS3" s="96"/>
      <c r="GT3" s="96"/>
      <c r="GU3" s="96"/>
      <c r="GV3" s="96"/>
      <c r="GW3" s="96"/>
      <c r="GX3" s="96"/>
      <c r="GY3" s="96"/>
      <c r="GZ3" s="96"/>
      <c r="HA3" s="96"/>
      <c r="HB3" s="96"/>
      <c r="HC3" s="96"/>
      <c r="HD3" s="96"/>
      <c r="HE3" s="96"/>
      <c r="HF3" s="96"/>
      <c r="HG3" s="96"/>
      <c r="HH3" s="96"/>
      <c r="HI3" s="96"/>
      <c r="HJ3" s="96"/>
      <c r="HK3" s="96"/>
      <c r="HL3" s="96"/>
      <c r="HM3" s="96"/>
      <c r="HN3" s="96"/>
      <c r="HO3" s="96"/>
      <c r="HP3" s="96"/>
      <c r="HQ3" s="96"/>
      <c r="HR3" s="96"/>
      <c r="HS3" s="96"/>
      <c r="HT3" s="96"/>
      <c r="HU3" s="96"/>
      <c r="HV3" s="96"/>
      <c r="HW3" s="96"/>
      <c r="HX3" s="96"/>
      <c r="HY3" s="96"/>
      <c r="HZ3" s="96"/>
      <c r="IA3" s="96"/>
      <c r="IB3" s="96"/>
      <c r="IC3" s="96"/>
      <c r="ID3" s="96"/>
      <c r="IE3" s="96"/>
      <c r="IF3" s="96"/>
      <c r="IG3" s="96"/>
      <c r="IH3" s="96"/>
      <c r="II3" s="96"/>
      <c r="IJ3" s="96"/>
      <c r="IK3" s="96"/>
      <c r="IL3" s="96"/>
      <c r="IM3" s="96"/>
      <c r="IN3" s="96"/>
      <c r="IO3" s="96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</row>
    <row r="4" s="18" customFormat="1" ht="28.05" customHeight="1" spans="1:255">
      <c r="A4" s="98" t="s">
        <v>973</v>
      </c>
      <c r="B4" s="99" t="s">
        <v>1102</v>
      </c>
      <c r="C4" s="100"/>
      <c r="D4" s="99" t="s">
        <v>975</v>
      </c>
      <c r="E4" s="99"/>
      <c r="F4" s="100"/>
      <c r="G4" s="98" t="s">
        <v>976</v>
      </c>
      <c r="H4" s="101" t="s">
        <v>1103</v>
      </c>
      <c r="I4" s="108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6"/>
      <c r="FO4" s="96"/>
      <c r="FP4" s="96"/>
      <c r="FQ4" s="96"/>
      <c r="FR4" s="96"/>
      <c r="FS4" s="96"/>
      <c r="FT4" s="96"/>
      <c r="FU4" s="96"/>
      <c r="FV4" s="96"/>
      <c r="FW4" s="96"/>
      <c r="FX4" s="96"/>
      <c r="FY4" s="96"/>
      <c r="FZ4" s="96"/>
      <c r="GA4" s="96"/>
      <c r="GB4" s="96"/>
      <c r="GC4" s="96"/>
      <c r="GD4" s="96"/>
      <c r="GE4" s="96"/>
      <c r="GF4" s="96"/>
      <c r="GG4" s="96"/>
      <c r="GH4" s="96"/>
      <c r="GI4" s="96"/>
      <c r="GJ4" s="96"/>
      <c r="GK4" s="96"/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6"/>
      <c r="HI4" s="96"/>
      <c r="HJ4" s="96"/>
      <c r="HK4" s="96"/>
      <c r="HL4" s="96"/>
      <c r="HM4" s="96"/>
      <c r="HN4" s="96"/>
      <c r="HO4" s="96"/>
      <c r="HP4" s="96"/>
      <c r="HQ4" s="96"/>
      <c r="HR4" s="96"/>
      <c r="HS4" s="96"/>
      <c r="HT4" s="96"/>
      <c r="HU4" s="96"/>
      <c r="HV4" s="96"/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6"/>
      <c r="IJ4" s="96"/>
      <c r="IK4" s="96"/>
      <c r="IL4" s="96"/>
      <c r="IM4" s="96"/>
      <c r="IN4" s="96"/>
      <c r="IO4" s="96"/>
      <c r="IP4" s="96"/>
      <c r="IQ4" s="96"/>
      <c r="IR4" s="96"/>
      <c r="IS4" s="96"/>
      <c r="IT4" s="96"/>
      <c r="IU4" s="96"/>
    </row>
    <row r="5" s="18" customFormat="1" ht="40.1" customHeight="1" spans="1:9">
      <c r="A5" s="98"/>
      <c r="B5" s="102" t="s">
        <v>978</v>
      </c>
      <c r="C5" s="103" t="s">
        <v>979</v>
      </c>
      <c r="D5" s="104" t="s">
        <v>980</v>
      </c>
      <c r="E5" s="102" t="s">
        <v>981</v>
      </c>
      <c r="F5" s="102" t="s">
        <v>982</v>
      </c>
      <c r="G5" s="98"/>
      <c r="H5" s="102" t="s">
        <v>978</v>
      </c>
      <c r="I5" s="103" t="s">
        <v>979</v>
      </c>
    </row>
    <row r="6" s="18" customFormat="1" ht="43" customHeight="1" spans="1:16382">
      <c r="A6" s="105" t="s">
        <v>983</v>
      </c>
      <c r="B6" s="106"/>
      <c r="C6" s="107"/>
      <c r="D6" s="107">
        <f>SUM(E6:F6)</f>
        <v>30000</v>
      </c>
      <c r="E6" s="107">
        <v>30000</v>
      </c>
      <c r="F6" s="107"/>
      <c r="G6" s="107"/>
      <c r="H6" s="107">
        <v>30000</v>
      </c>
      <c r="I6" s="107">
        <v>30000</v>
      </c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  <c r="IE6" s="96"/>
      <c r="IF6" s="96"/>
      <c r="IG6" s="96"/>
      <c r="IH6" s="96"/>
      <c r="II6" s="96"/>
      <c r="IJ6" s="96"/>
      <c r="IK6" s="96"/>
      <c r="IL6" s="96"/>
      <c r="IM6" s="96"/>
      <c r="IN6" s="96"/>
      <c r="IO6" s="96"/>
      <c r="IP6" s="96"/>
      <c r="IQ6" s="96"/>
      <c r="IR6" s="96"/>
      <c r="IS6" s="96"/>
      <c r="IT6" s="96"/>
      <c r="IU6" s="96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</row>
    <row r="7" s="18" customFormat="1" ht="15.65" spans="1:249">
      <c r="A7" s="96"/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  <c r="IE7" s="96"/>
      <c r="IF7" s="96"/>
      <c r="IG7" s="96"/>
      <c r="IH7" s="96"/>
      <c r="II7" s="96"/>
      <c r="IJ7" s="96"/>
      <c r="IK7" s="96"/>
      <c r="IL7" s="96"/>
      <c r="IM7" s="96"/>
      <c r="IN7" s="96"/>
      <c r="IO7" s="96"/>
    </row>
    <row r="8" s="18" customFormat="1" ht="15.65" spans="1:249">
      <c r="A8" s="96"/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6"/>
      <c r="DK8" s="96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6"/>
      <c r="EP8" s="9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  <c r="FL8" s="96"/>
      <c r="FM8" s="96"/>
      <c r="FN8" s="96"/>
      <c r="FO8" s="96"/>
      <c r="FP8" s="96"/>
      <c r="FQ8" s="96"/>
      <c r="FR8" s="96"/>
      <c r="FS8" s="96"/>
      <c r="FT8" s="96"/>
      <c r="FU8" s="96"/>
      <c r="FV8" s="96"/>
      <c r="FW8" s="96"/>
      <c r="FX8" s="96"/>
      <c r="FY8" s="96"/>
      <c r="FZ8" s="96"/>
      <c r="GA8" s="96"/>
      <c r="GB8" s="96"/>
      <c r="GC8" s="96"/>
      <c r="GD8" s="96"/>
      <c r="GE8" s="96"/>
      <c r="GF8" s="96"/>
      <c r="GG8" s="96"/>
      <c r="GH8" s="96"/>
      <c r="GI8" s="96"/>
      <c r="GJ8" s="96"/>
      <c r="GK8" s="96"/>
      <c r="GL8" s="96"/>
      <c r="GM8" s="96"/>
      <c r="GN8" s="96"/>
      <c r="GO8" s="96"/>
      <c r="GP8" s="96"/>
      <c r="GQ8" s="96"/>
      <c r="GR8" s="96"/>
      <c r="GS8" s="96"/>
      <c r="GT8" s="96"/>
      <c r="GU8" s="96"/>
      <c r="GV8" s="96"/>
      <c r="GW8" s="96"/>
      <c r="GX8" s="96"/>
      <c r="GY8" s="96"/>
      <c r="GZ8" s="96"/>
      <c r="HA8" s="96"/>
      <c r="HB8" s="96"/>
      <c r="HC8" s="96"/>
      <c r="HD8" s="96"/>
      <c r="HE8" s="96"/>
      <c r="HF8" s="96"/>
      <c r="HG8" s="96"/>
      <c r="HH8" s="96"/>
      <c r="HI8" s="96"/>
      <c r="HJ8" s="96"/>
      <c r="HK8" s="96"/>
      <c r="HL8" s="96"/>
      <c r="HM8" s="96"/>
      <c r="HN8" s="96"/>
      <c r="HO8" s="96"/>
      <c r="HP8" s="96"/>
      <c r="HQ8" s="96"/>
      <c r="HR8" s="96"/>
      <c r="HS8" s="96"/>
      <c r="HT8" s="96"/>
      <c r="HU8" s="96"/>
      <c r="HV8" s="96"/>
      <c r="HW8" s="96"/>
      <c r="HX8" s="96"/>
      <c r="HY8" s="96"/>
      <c r="HZ8" s="96"/>
      <c r="IA8" s="96"/>
      <c r="IB8" s="96"/>
      <c r="IC8" s="96"/>
      <c r="ID8" s="96"/>
      <c r="IE8" s="96"/>
      <c r="IF8" s="96"/>
      <c r="IG8" s="96"/>
      <c r="IH8" s="96"/>
      <c r="II8" s="96"/>
      <c r="IJ8" s="96"/>
      <c r="IK8" s="96"/>
      <c r="IL8" s="96"/>
      <c r="IM8" s="96"/>
      <c r="IN8" s="96"/>
      <c r="IO8" s="96"/>
    </row>
    <row r="9" s="18" customFormat="1" ht="15.65" spans="1:249">
      <c r="A9" s="96"/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6"/>
      <c r="DK9" s="96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DW9" s="96"/>
      <c r="DX9" s="96"/>
      <c r="DY9" s="96"/>
      <c r="DZ9" s="96"/>
      <c r="EA9" s="96"/>
      <c r="EB9" s="96"/>
      <c r="EC9" s="96"/>
      <c r="ED9" s="96"/>
      <c r="EE9" s="96"/>
      <c r="EF9" s="96"/>
      <c r="EG9" s="96"/>
      <c r="EH9" s="96"/>
      <c r="EI9" s="96"/>
      <c r="EJ9" s="96"/>
      <c r="EK9" s="96"/>
      <c r="EL9" s="96"/>
      <c r="EM9" s="96"/>
      <c r="EN9" s="96"/>
      <c r="EO9" s="96"/>
      <c r="EP9" s="96"/>
      <c r="EQ9" s="96"/>
      <c r="ER9" s="96"/>
      <c r="ES9" s="96"/>
      <c r="ET9" s="96"/>
      <c r="EU9" s="96"/>
      <c r="EV9" s="96"/>
      <c r="EW9" s="96"/>
      <c r="EX9" s="96"/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  <c r="FL9" s="96"/>
      <c r="FM9" s="96"/>
      <c r="FN9" s="96"/>
      <c r="FO9" s="96"/>
      <c r="FP9" s="96"/>
      <c r="FQ9" s="96"/>
      <c r="FR9" s="96"/>
      <c r="FS9" s="96"/>
      <c r="FT9" s="96"/>
      <c r="FU9" s="96"/>
      <c r="FV9" s="96"/>
      <c r="FW9" s="96"/>
      <c r="FX9" s="96"/>
      <c r="FY9" s="96"/>
      <c r="FZ9" s="96"/>
      <c r="GA9" s="96"/>
      <c r="GB9" s="96"/>
      <c r="GC9" s="96"/>
      <c r="GD9" s="96"/>
      <c r="GE9" s="96"/>
      <c r="GF9" s="96"/>
      <c r="GG9" s="96"/>
      <c r="GH9" s="96"/>
      <c r="GI9" s="96"/>
      <c r="GJ9" s="96"/>
      <c r="GK9" s="96"/>
      <c r="GL9" s="96"/>
      <c r="GM9" s="96"/>
      <c r="GN9" s="96"/>
      <c r="GO9" s="96"/>
      <c r="GP9" s="96"/>
      <c r="GQ9" s="96"/>
      <c r="GR9" s="96"/>
      <c r="GS9" s="96"/>
      <c r="GT9" s="96"/>
      <c r="GU9" s="96"/>
      <c r="GV9" s="96"/>
      <c r="GW9" s="96"/>
      <c r="GX9" s="96"/>
      <c r="GY9" s="96"/>
      <c r="GZ9" s="96"/>
      <c r="HA9" s="96"/>
      <c r="HB9" s="96"/>
      <c r="HC9" s="96"/>
      <c r="HD9" s="96"/>
      <c r="HE9" s="96"/>
      <c r="HF9" s="96"/>
      <c r="HG9" s="96"/>
      <c r="HH9" s="96"/>
      <c r="HI9" s="96"/>
      <c r="HJ9" s="96"/>
      <c r="HK9" s="96"/>
      <c r="HL9" s="96"/>
      <c r="HM9" s="96"/>
      <c r="HN9" s="96"/>
      <c r="HO9" s="96"/>
      <c r="HP9" s="96"/>
      <c r="HQ9" s="96"/>
      <c r="HR9" s="96"/>
      <c r="HS9" s="96"/>
      <c r="HT9" s="96"/>
      <c r="HU9" s="96"/>
      <c r="HV9" s="96"/>
      <c r="HW9" s="96"/>
      <c r="HX9" s="96"/>
      <c r="HY9" s="96"/>
      <c r="HZ9" s="96"/>
      <c r="IA9" s="96"/>
      <c r="IB9" s="96"/>
      <c r="IC9" s="96"/>
      <c r="ID9" s="96"/>
      <c r="IE9" s="96"/>
      <c r="IF9" s="96"/>
      <c r="IG9" s="96"/>
      <c r="IH9" s="96"/>
      <c r="II9" s="96"/>
      <c r="IJ9" s="96"/>
      <c r="IK9" s="96"/>
      <c r="IL9" s="96"/>
      <c r="IM9" s="96"/>
      <c r="IN9" s="96"/>
      <c r="IO9" s="96"/>
    </row>
    <row r="10" s="18" customFormat="1" ht="15.65" spans="1:249">
      <c r="A10" s="96"/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96"/>
      <c r="DJ10" s="96"/>
      <c r="DK10" s="96"/>
      <c r="DL10" s="96"/>
      <c r="DM10" s="96"/>
      <c r="DN10" s="96"/>
      <c r="DO10" s="96"/>
      <c r="DP10" s="96"/>
      <c r="DQ10" s="96"/>
      <c r="DR10" s="96"/>
      <c r="DS10" s="96"/>
      <c r="DT10" s="96"/>
      <c r="DU10" s="96"/>
      <c r="DV10" s="96"/>
      <c r="DW10" s="96"/>
      <c r="DX10" s="96"/>
      <c r="DY10" s="96"/>
      <c r="DZ10" s="96"/>
      <c r="EA10" s="96"/>
      <c r="EB10" s="96"/>
      <c r="EC10" s="96"/>
      <c r="ED10" s="96"/>
      <c r="EE10" s="96"/>
      <c r="EF10" s="96"/>
      <c r="EG10" s="96"/>
      <c r="EH10" s="96"/>
      <c r="EI10" s="96"/>
      <c r="EJ10" s="96"/>
      <c r="EK10" s="96"/>
      <c r="EL10" s="96"/>
      <c r="EM10" s="96"/>
      <c r="EN10" s="96"/>
      <c r="EO10" s="96"/>
      <c r="EP10" s="96"/>
      <c r="EQ10" s="96"/>
      <c r="ER10" s="96"/>
      <c r="ES10" s="96"/>
      <c r="ET10" s="96"/>
      <c r="EU10" s="96"/>
      <c r="EV10" s="96"/>
      <c r="EW10" s="96"/>
      <c r="EX10" s="96"/>
      <c r="EY10" s="96"/>
      <c r="EZ10" s="96"/>
      <c r="FA10" s="96"/>
      <c r="FB10" s="96"/>
      <c r="FC10" s="96"/>
      <c r="FD10" s="96"/>
      <c r="FE10" s="96"/>
      <c r="FF10" s="96"/>
      <c r="FG10" s="96"/>
      <c r="FH10" s="96"/>
      <c r="FI10" s="96"/>
      <c r="FJ10" s="96"/>
      <c r="FK10" s="96"/>
      <c r="FL10" s="96"/>
      <c r="FM10" s="96"/>
      <c r="FN10" s="96"/>
      <c r="FO10" s="96"/>
      <c r="FP10" s="96"/>
      <c r="FQ10" s="96"/>
      <c r="FR10" s="96"/>
      <c r="FS10" s="96"/>
      <c r="FT10" s="96"/>
      <c r="FU10" s="96"/>
      <c r="FV10" s="96"/>
      <c r="FW10" s="96"/>
      <c r="FX10" s="96"/>
      <c r="FY10" s="96"/>
      <c r="FZ10" s="96"/>
      <c r="GA10" s="96"/>
      <c r="GB10" s="96"/>
      <c r="GC10" s="96"/>
      <c r="GD10" s="96"/>
      <c r="GE10" s="96"/>
      <c r="GF10" s="96"/>
      <c r="GG10" s="96"/>
      <c r="GH10" s="96"/>
      <c r="GI10" s="96"/>
      <c r="GJ10" s="96"/>
      <c r="GK10" s="96"/>
      <c r="GL10" s="96"/>
      <c r="GM10" s="96"/>
      <c r="GN10" s="96"/>
      <c r="GO10" s="96"/>
      <c r="GP10" s="96"/>
      <c r="GQ10" s="96"/>
      <c r="GR10" s="96"/>
      <c r="GS10" s="96"/>
      <c r="GT10" s="96"/>
      <c r="GU10" s="96"/>
      <c r="GV10" s="96"/>
      <c r="GW10" s="96"/>
      <c r="GX10" s="96"/>
      <c r="GY10" s="96"/>
      <c r="GZ10" s="96"/>
      <c r="HA10" s="96"/>
      <c r="HB10" s="96"/>
      <c r="HC10" s="96"/>
      <c r="HD10" s="96"/>
      <c r="HE10" s="96"/>
      <c r="HF10" s="96"/>
      <c r="HG10" s="96"/>
      <c r="HH10" s="96"/>
      <c r="HI10" s="96"/>
      <c r="HJ10" s="96"/>
      <c r="HK10" s="96"/>
      <c r="HL10" s="96"/>
      <c r="HM10" s="96"/>
      <c r="HN10" s="96"/>
      <c r="HO10" s="96"/>
      <c r="HP10" s="96"/>
      <c r="HQ10" s="96"/>
      <c r="HR10" s="96"/>
      <c r="HS10" s="96"/>
      <c r="HT10" s="96"/>
      <c r="HU10" s="96"/>
      <c r="HV10" s="96"/>
      <c r="HW10" s="96"/>
      <c r="HX10" s="96"/>
      <c r="HY10" s="96"/>
      <c r="HZ10" s="96"/>
      <c r="IA10" s="96"/>
      <c r="IB10" s="96"/>
      <c r="IC10" s="96"/>
      <c r="ID10" s="96"/>
      <c r="IE10" s="96"/>
      <c r="IF10" s="96"/>
      <c r="IG10" s="96"/>
      <c r="IH10" s="96"/>
      <c r="II10" s="96"/>
      <c r="IJ10" s="96"/>
      <c r="IK10" s="96"/>
      <c r="IL10" s="96"/>
      <c r="IM10" s="96"/>
      <c r="IN10" s="96"/>
      <c r="IO10" s="96"/>
    </row>
    <row r="11" s="18" customFormat="1" ht="15.65" spans="1:249">
      <c r="A11" s="96"/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96"/>
      <c r="DJ11" s="96"/>
      <c r="DK11" s="96"/>
      <c r="DL11" s="96"/>
      <c r="DM11" s="96"/>
      <c r="DN11" s="96"/>
      <c r="DO11" s="96"/>
      <c r="DP11" s="96"/>
      <c r="DQ11" s="96"/>
      <c r="DR11" s="96"/>
      <c r="DS11" s="96"/>
      <c r="DT11" s="96"/>
      <c r="DU11" s="96"/>
      <c r="DV11" s="96"/>
      <c r="DW11" s="96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6"/>
      <c r="EL11" s="96"/>
      <c r="EM11" s="96"/>
      <c r="EN11" s="96"/>
      <c r="EO11" s="96"/>
      <c r="EP11" s="96"/>
      <c r="EQ11" s="96"/>
      <c r="ER11" s="96"/>
      <c r="ES11" s="96"/>
      <c r="ET11" s="96"/>
      <c r="EU11" s="96"/>
      <c r="EV11" s="96"/>
      <c r="EW11" s="96"/>
      <c r="EX11" s="96"/>
      <c r="EY11" s="96"/>
      <c r="EZ11" s="96"/>
      <c r="FA11" s="96"/>
      <c r="FB11" s="96"/>
      <c r="FC11" s="96"/>
      <c r="FD11" s="96"/>
      <c r="FE11" s="96"/>
      <c r="FF11" s="96"/>
      <c r="FG11" s="96"/>
      <c r="FH11" s="96"/>
      <c r="FI11" s="96"/>
      <c r="FJ11" s="96"/>
      <c r="FK11" s="96"/>
      <c r="FL11" s="96"/>
      <c r="FM11" s="96"/>
      <c r="FN11" s="96"/>
      <c r="FO11" s="96"/>
      <c r="FP11" s="96"/>
      <c r="FQ11" s="96"/>
      <c r="FR11" s="96"/>
      <c r="FS11" s="96"/>
      <c r="FT11" s="96"/>
      <c r="FU11" s="96"/>
      <c r="FV11" s="96"/>
      <c r="FW11" s="96"/>
      <c r="FX11" s="96"/>
      <c r="FY11" s="96"/>
      <c r="FZ11" s="96"/>
      <c r="GA11" s="96"/>
      <c r="GB11" s="96"/>
      <c r="GC11" s="96"/>
      <c r="GD11" s="96"/>
      <c r="GE11" s="96"/>
      <c r="GF11" s="96"/>
      <c r="GG11" s="96"/>
      <c r="GH11" s="96"/>
      <c r="GI11" s="96"/>
      <c r="GJ11" s="96"/>
      <c r="GK11" s="96"/>
      <c r="GL11" s="96"/>
      <c r="GM11" s="96"/>
      <c r="GN11" s="96"/>
      <c r="GO11" s="96"/>
      <c r="GP11" s="96"/>
      <c r="GQ11" s="96"/>
      <c r="GR11" s="96"/>
      <c r="GS11" s="96"/>
      <c r="GT11" s="96"/>
      <c r="GU11" s="96"/>
      <c r="GV11" s="96"/>
      <c r="GW11" s="96"/>
      <c r="GX11" s="96"/>
      <c r="GY11" s="96"/>
      <c r="GZ11" s="96"/>
      <c r="HA11" s="96"/>
      <c r="HB11" s="96"/>
      <c r="HC11" s="96"/>
      <c r="HD11" s="96"/>
      <c r="HE11" s="96"/>
      <c r="HF11" s="96"/>
      <c r="HG11" s="96"/>
      <c r="HH11" s="96"/>
      <c r="HI11" s="96"/>
      <c r="HJ11" s="96"/>
      <c r="HK11" s="96"/>
      <c r="HL11" s="96"/>
      <c r="HM11" s="96"/>
      <c r="HN11" s="96"/>
      <c r="HO11" s="96"/>
      <c r="HP11" s="96"/>
      <c r="HQ11" s="96"/>
      <c r="HR11" s="96"/>
      <c r="HS11" s="96"/>
      <c r="HT11" s="96"/>
      <c r="HU11" s="96"/>
      <c r="HV11" s="96"/>
      <c r="HW11" s="96"/>
      <c r="HX11" s="96"/>
      <c r="HY11" s="96"/>
      <c r="HZ11" s="96"/>
      <c r="IA11" s="96"/>
      <c r="IB11" s="96"/>
      <c r="IC11" s="96"/>
      <c r="ID11" s="96"/>
      <c r="IE11" s="96"/>
      <c r="IF11" s="96"/>
      <c r="IG11" s="96"/>
      <c r="IH11" s="96"/>
      <c r="II11" s="96"/>
      <c r="IJ11" s="96"/>
      <c r="IK11" s="96"/>
      <c r="IL11" s="96"/>
      <c r="IM11" s="96"/>
      <c r="IN11" s="96"/>
      <c r="IO11" s="96"/>
    </row>
    <row r="18" ht="38" customHeight="1" spans="1:8">
      <c r="A18" s="76"/>
      <c r="B18" s="76"/>
      <c r="C18" s="76"/>
      <c r="D18" s="76"/>
      <c r="E18" s="76"/>
      <c r="F18" s="76"/>
      <c r="G18" s="76"/>
      <c r="H18" s="76"/>
    </row>
    <row r="19" ht="34" customHeight="1" spans="1:8">
      <c r="A19" s="76"/>
      <c r="B19" s="76"/>
      <c r="C19" s="76"/>
      <c r="D19" s="76"/>
      <c r="E19" s="76"/>
      <c r="F19" s="76"/>
      <c r="G19" s="76"/>
      <c r="H19" s="76"/>
    </row>
  </sheetData>
  <mergeCells count="7">
    <mergeCell ref="A2:I2"/>
    <mergeCell ref="H3:I3"/>
    <mergeCell ref="B4:C4"/>
    <mergeCell ref="D4:F4"/>
    <mergeCell ref="H4:I4"/>
    <mergeCell ref="A4:A5"/>
    <mergeCell ref="G4:G5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9"/>
  <sheetViews>
    <sheetView topLeftCell="A10" workbookViewId="0">
      <selection activeCell="J8" sqref="J8"/>
    </sheetView>
  </sheetViews>
  <sheetFormatPr defaultColWidth="9.95575221238938" defaultRowHeight="14.4"/>
  <cols>
    <col min="1" max="1" width="47.7522123893805" style="18" customWidth="1"/>
    <col min="2" max="3" width="26.6548672566372" style="18" customWidth="1"/>
    <col min="4" max="16384" width="9.95575221238938" style="18"/>
  </cols>
  <sheetData>
    <row r="1" s="18" customFormat="1" ht="21" customHeight="1" spans="1:251">
      <c r="A1" s="78" t="s">
        <v>1104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  <c r="CN1" s="55"/>
      <c r="CO1" s="55"/>
      <c r="CP1" s="55"/>
      <c r="CQ1" s="55"/>
      <c r="CR1" s="55"/>
      <c r="CS1" s="55"/>
      <c r="CT1" s="55"/>
      <c r="CU1" s="55"/>
      <c r="CV1" s="55"/>
      <c r="CW1" s="55"/>
      <c r="CX1" s="55"/>
      <c r="CY1" s="55"/>
      <c r="CZ1" s="55"/>
      <c r="DA1" s="55"/>
      <c r="DB1" s="55"/>
      <c r="DC1" s="55"/>
      <c r="DD1" s="55"/>
      <c r="DE1" s="55"/>
      <c r="DF1" s="55"/>
      <c r="DG1" s="55"/>
      <c r="DH1" s="55"/>
      <c r="DI1" s="55"/>
      <c r="DJ1" s="55"/>
      <c r="DK1" s="55"/>
      <c r="DL1" s="55"/>
      <c r="DM1" s="55"/>
      <c r="DN1" s="55"/>
      <c r="DO1" s="55"/>
      <c r="DP1" s="55"/>
      <c r="DQ1" s="55"/>
      <c r="DR1" s="55"/>
      <c r="DS1" s="55"/>
      <c r="DT1" s="55"/>
      <c r="DU1" s="55"/>
      <c r="DV1" s="55"/>
      <c r="DW1" s="55"/>
      <c r="DX1" s="55"/>
      <c r="DY1" s="55"/>
      <c r="DZ1" s="55"/>
      <c r="EA1" s="55"/>
      <c r="EB1" s="55"/>
      <c r="EC1" s="55"/>
      <c r="ED1" s="55"/>
      <c r="EE1" s="55"/>
      <c r="EF1" s="55"/>
      <c r="EG1" s="55"/>
      <c r="EH1" s="55"/>
      <c r="EI1" s="55"/>
      <c r="EJ1" s="55"/>
      <c r="EK1" s="55"/>
      <c r="EL1" s="55"/>
      <c r="EM1" s="55"/>
      <c r="EN1" s="55"/>
      <c r="EO1" s="55"/>
      <c r="EP1" s="55"/>
      <c r="EQ1" s="55"/>
      <c r="ER1" s="55"/>
      <c r="ES1" s="55"/>
      <c r="ET1" s="55"/>
      <c r="EU1" s="55"/>
      <c r="EV1" s="55"/>
      <c r="EW1" s="55"/>
      <c r="EX1" s="55"/>
      <c r="EY1" s="55"/>
      <c r="EZ1" s="55"/>
      <c r="FA1" s="55"/>
      <c r="FB1" s="55"/>
      <c r="FC1" s="55"/>
      <c r="FD1" s="55"/>
      <c r="FE1" s="55"/>
      <c r="FF1" s="55"/>
      <c r="FG1" s="55"/>
      <c r="FH1" s="55"/>
      <c r="FI1" s="55"/>
      <c r="FJ1" s="55"/>
      <c r="FK1" s="55"/>
      <c r="FL1" s="55"/>
      <c r="FM1" s="55"/>
      <c r="FN1" s="55"/>
      <c r="FO1" s="55"/>
      <c r="FP1" s="55"/>
      <c r="FQ1" s="55"/>
      <c r="FR1" s="55"/>
      <c r="FS1" s="55"/>
      <c r="FT1" s="55"/>
      <c r="FU1" s="55"/>
      <c r="FV1" s="55"/>
      <c r="FW1" s="55"/>
      <c r="FX1" s="55"/>
      <c r="FY1" s="55"/>
      <c r="FZ1" s="55"/>
      <c r="GA1" s="55"/>
      <c r="GB1" s="55"/>
      <c r="GC1" s="55"/>
      <c r="GD1" s="55"/>
      <c r="GE1" s="55"/>
      <c r="GF1" s="55"/>
      <c r="GG1" s="55"/>
      <c r="GH1" s="55"/>
      <c r="GI1" s="55"/>
      <c r="GJ1" s="55"/>
      <c r="GK1" s="55"/>
      <c r="GL1" s="55"/>
      <c r="GM1" s="55"/>
      <c r="GN1" s="55"/>
      <c r="GO1" s="55"/>
      <c r="GP1" s="55"/>
      <c r="GQ1" s="55"/>
      <c r="GR1" s="55"/>
      <c r="GS1" s="55"/>
      <c r="GT1" s="55"/>
      <c r="GU1" s="55"/>
      <c r="GV1" s="55"/>
      <c r="GW1" s="55"/>
      <c r="GX1" s="55"/>
      <c r="GY1" s="55"/>
      <c r="GZ1" s="55"/>
      <c r="HA1" s="55"/>
      <c r="HB1" s="55"/>
      <c r="HC1" s="55"/>
      <c r="HD1" s="55"/>
      <c r="HE1" s="55"/>
      <c r="HF1" s="55"/>
      <c r="HG1" s="55"/>
      <c r="HH1" s="55"/>
      <c r="HI1" s="55"/>
      <c r="HJ1" s="55"/>
      <c r="HK1" s="55"/>
      <c r="HL1" s="55"/>
      <c r="HM1" s="55"/>
      <c r="HN1" s="55"/>
      <c r="HO1" s="55"/>
      <c r="HP1" s="55"/>
      <c r="HQ1" s="55"/>
      <c r="HR1" s="55"/>
      <c r="HS1" s="55"/>
      <c r="HT1" s="55"/>
      <c r="HU1" s="55"/>
      <c r="HV1" s="55"/>
      <c r="HW1" s="55"/>
      <c r="HX1" s="55"/>
      <c r="HY1" s="55"/>
      <c r="HZ1" s="55"/>
      <c r="IA1" s="55"/>
      <c r="IB1" s="55"/>
      <c r="IC1" s="55"/>
      <c r="ID1" s="55"/>
      <c r="IE1" s="55"/>
      <c r="IF1" s="55"/>
      <c r="IG1" s="55"/>
      <c r="IH1" s="55"/>
      <c r="II1" s="55"/>
      <c r="IJ1" s="55"/>
      <c r="IK1" s="55"/>
      <c r="IL1" s="55"/>
      <c r="IM1" s="55"/>
      <c r="IN1" s="55"/>
      <c r="IO1" s="55"/>
      <c r="IP1" s="55"/>
      <c r="IQ1" s="53"/>
    </row>
    <row r="2" s="18" customFormat="1" ht="26.3" customHeight="1" spans="1:251">
      <c r="A2" s="79" t="s">
        <v>1105</v>
      </c>
      <c r="B2" s="79"/>
      <c r="C2" s="79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/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  <c r="GC2" s="55"/>
      <c r="GD2" s="55"/>
      <c r="GE2" s="55"/>
      <c r="GF2" s="55"/>
      <c r="GG2" s="55"/>
      <c r="GH2" s="55"/>
      <c r="GI2" s="55"/>
      <c r="GJ2" s="55"/>
      <c r="GK2" s="55"/>
      <c r="GL2" s="55"/>
      <c r="GM2" s="55"/>
      <c r="GN2" s="55"/>
      <c r="GO2" s="55"/>
      <c r="GP2" s="55"/>
      <c r="GQ2" s="55"/>
      <c r="GR2" s="55"/>
      <c r="GS2" s="55"/>
      <c r="GT2" s="55"/>
      <c r="GU2" s="55"/>
      <c r="GV2" s="55"/>
      <c r="GW2" s="55"/>
      <c r="GX2" s="55"/>
      <c r="GY2" s="55"/>
      <c r="GZ2" s="55"/>
      <c r="HA2" s="55"/>
      <c r="HB2" s="55"/>
      <c r="HC2" s="55"/>
      <c r="HD2" s="55"/>
      <c r="HE2" s="55"/>
      <c r="HF2" s="55"/>
      <c r="HG2" s="55"/>
      <c r="HH2" s="55"/>
      <c r="HI2" s="55"/>
      <c r="HJ2" s="55"/>
      <c r="HK2" s="55"/>
      <c r="HL2" s="55"/>
      <c r="HM2" s="55"/>
      <c r="HN2" s="55"/>
      <c r="HO2" s="55"/>
      <c r="HP2" s="55"/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55"/>
      <c r="IF2" s="55"/>
      <c r="IG2" s="55"/>
      <c r="IH2" s="55"/>
      <c r="II2" s="55"/>
      <c r="IJ2" s="55"/>
      <c r="IK2" s="55"/>
      <c r="IL2" s="55"/>
      <c r="IM2" s="55"/>
      <c r="IN2" s="55"/>
      <c r="IO2" s="55"/>
      <c r="IP2" s="55"/>
      <c r="IQ2" s="53"/>
    </row>
    <row r="3" s="18" customFormat="1" ht="15.65" spans="1:251">
      <c r="A3" s="55"/>
      <c r="B3" s="55"/>
      <c r="C3" s="80" t="s">
        <v>23</v>
      </c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3"/>
    </row>
    <row r="4" s="18" customFormat="1" ht="25" customHeight="1" spans="1:251">
      <c r="A4" s="81" t="s">
        <v>1106</v>
      </c>
      <c r="B4" s="82" t="s">
        <v>1107</v>
      </c>
      <c r="C4" s="59" t="s">
        <v>1108</v>
      </c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5"/>
      <c r="IG4" s="55"/>
      <c r="IH4" s="55"/>
      <c r="II4" s="55"/>
      <c r="IJ4" s="55"/>
      <c r="IK4" s="55"/>
      <c r="IL4" s="55"/>
      <c r="IM4" s="55"/>
      <c r="IN4" s="55"/>
      <c r="IO4" s="55"/>
      <c r="IP4" s="55"/>
      <c r="IQ4" s="53"/>
    </row>
    <row r="5" s="18" customFormat="1" ht="33" customHeight="1" spans="1:251">
      <c r="A5" s="83" t="s">
        <v>1109</v>
      </c>
      <c r="B5" s="67"/>
      <c r="C5" s="62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  <c r="IM5" s="55"/>
      <c r="IN5" s="55"/>
      <c r="IO5" s="55"/>
      <c r="IP5" s="55"/>
      <c r="IQ5" s="53"/>
    </row>
    <row r="6" s="18" customFormat="1" ht="33" customHeight="1" spans="1:251">
      <c r="A6" s="83" t="s">
        <v>1110</v>
      </c>
      <c r="B6" s="84"/>
      <c r="C6" s="8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T6" s="55"/>
      <c r="DU6" s="55"/>
      <c r="DV6" s="55"/>
      <c r="DW6" s="55"/>
      <c r="DX6" s="55"/>
      <c r="DY6" s="55"/>
      <c r="DZ6" s="55"/>
      <c r="EA6" s="55"/>
      <c r="EB6" s="55"/>
      <c r="EC6" s="55"/>
      <c r="ED6" s="55"/>
      <c r="EE6" s="55"/>
      <c r="EF6" s="55"/>
      <c r="EG6" s="55"/>
      <c r="EH6" s="55"/>
      <c r="EI6" s="55"/>
      <c r="EJ6" s="55"/>
      <c r="EK6" s="55"/>
      <c r="EL6" s="55"/>
      <c r="EM6" s="55"/>
      <c r="EN6" s="55"/>
      <c r="EO6" s="55"/>
      <c r="EP6" s="55"/>
      <c r="EQ6" s="55"/>
      <c r="ER6" s="55"/>
      <c r="ES6" s="55"/>
      <c r="ET6" s="55"/>
      <c r="EU6" s="55"/>
      <c r="EV6" s="55"/>
      <c r="EW6" s="55"/>
      <c r="EX6" s="55"/>
      <c r="EY6" s="55"/>
      <c r="EZ6" s="55"/>
      <c r="FA6" s="55"/>
      <c r="FB6" s="55"/>
      <c r="FC6" s="55"/>
      <c r="FD6" s="55"/>
      <c r="FE6" s="55"/>
      <c r="FF6" s="55"/>
      <c r="FG6" s="55"/>
      <c r="FH6" s="55"/>
      <c r="FI6" s="55"/>
      <c r="FJ6" s="55"/>
      <c r="FK6" s="55"/>
      <c r="FL6" s="55"/>
      <c r="FM6" s="55"/>
      <c r="FN6" s="55"/>
      <c r="FO6" s="55"/>
      <c r="FP6" s="55"/>
      <c r="FQ6" s="55"/>
      <c r="FR6" s="55"/>
      <c r="FS6" s="55"/>
      <c r="FT6" s="55"/>
      <c r="FU6" s="55"/>
      <c r="FV6" s="55"/>
      <c r="FW6" s="55"/>
      <c r="FX6" s="55"/>
      <c r="FY6" s="55"/>
      <c r="FZ6" s="55"/>
      <c r="GA6" s="55"/>
      <c r="GB6" s="55"/>
      <c r="GC6" s="55"/>
      <c r="GD6" s="55"/>
      <c r="GE6" s="55"/>
      <c r="GF6" s="55"/>
      <c r="GG6" s="55"/>
      <c r="GH6" s="55"/>
      <c r="GI6" s="55"/>
      <c r="GJ6" s="55"/>
      <c r="GK6" s="55"/>
      <c r="GL6" s="55"/>
      <c r="GM6" s="55"/>
      <c r="GN6" s="55"/>
      <c r="GO6" s="55"/>
      <c r="GP6" s="55"/>
      <c r="GQ6" s="55"/>
      <c r="GR6" s="55"/>
      <c r="GS6" s="55"/>
      <c r="GT6" s="55"/>
      <c r="GU6" s="55"/>
      <c r="GV6" s="55"/>
      <c r="GW6" s="55"/>
      <c r="GX6" s="55"/>
      <c r="GY6" s="55"/>
      <c r="GZ6" s="55"/>
      <c r="HA6" s="55"/>
      <c r="HB6" s="55"/>
      <c r="HC6" s="55"/>
      <c r="HD6" s="55"/>
      <c r="HE6" s="55"/>
      <c r="HF6" s="55"/>
      <c r="HG6" s="55"/>
      <c r="HH6" s="55"/>
      <c r="HI6" s="55"/>
      <c r="HJ6" s="55"/>
      <c r="HK6" s="55"/>
      <c r="HL6" s="55"/>
      <c r="HM6" s="55"/>
      <c r="HN6" s="55"/>
      <c r="HO6" s="55"/>
      <c r="HP6" s="55"/>
      <c r="HQ6" s="55"/>
      <c r="HR6" s="55"/>
      <c r="HS6" s="55"/>
      <c r="HT6" s="55"/>
      <c r="HU6" s="55"/>
      <c r="HV6" s="55"/>
      <c r="HW6" s="55"/>
      <c r="HX6" s="55"/>
      <c r="HY6" s="55"/>
      <c r="HZ6" s="55"/>
      <c r="IA6" s="55"/>
      <c r="IB6" s="55"/>
      <c r="IC6" s="55"/>
      <c r="ID6" s="55"/>
      <c r="IE6" s="55"/>
      <c r="IF6" s="55"/>
      <c r="IG6" s="55"/>
      <c r="IH6" s="55"/>
      <c r="II6" s="55"/>
      <c r="IJ6" s="55"/>
      <c r="IK6" s="55"/>
      <c r="IL6" s="55"/>
      <c r="IM6" s="55"/>
      <c r="IN6" s="55"/>
      <c r="IO6" s="55"/>
      <c r="IP6" s="55"/>
      <c r="IQ6" s="53"/>
    </row>
    <row r="7" s="18" customFormat="1" ht="33" customHeight="1" spans="1:251">
      <c r="A7" s="83" t="s">
        <v>1111</v>
      </c>
      <c r="B7" s="84"/>
      <c r="C7" s="8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  <c r="CS7" s="55"/>
      <c r="CT7" s="55"/>
      <c r="CU7" s="55"/>
      <c r="CV7" s="55"/>
      <c r="CW7" s="55"/>
      <c r="CX7" s="55"/>
      <c r="CY7" s="55"/>
      <c r="CZ7" s="55"/>
      <c r="DA7" s="55"/>
      <c r="DB7" s="55"/>
      <c r="DC7" s="55"/>
      <c r="DD7" s="55"/>
      <c r="DE7" s="55"/>
      <c r="DF7" s="55"/>
      <c r="DG7" s="55"/>
      <c r="DH7" s="55"/>
      <c r="DI7" s="55"/>
      <c r="DJ7" s="55"/>
      <c r="DK7" s="55"/>
      <c r="DL7" s="55"/>
      <c r="DM7" s="55"/>
      <c r="DN7" s="55"/>
      <c r="DO7" s="55"/>
      <c r="DP7" s="55"/>
      <c r="DQ7" s="55"/>
      <c r="DR7" s="55"/>
      <c r="DS7" s="55"/>
      <c r="DT7" s="55"/>
      <c r="DU7" s="55"/>
      <c r="DV7" s="55"/>
      <c r="DW7" s="55"/>
      <c r="DX7" s="55"/>
      <c r="DY7" s="55"/>
      <c r="DZ7" s="55"/>
      <c r="EA7" s="55"/>
      <c r="EB7" s="55"/>
      <c r="EC7" s="55"/>
      <c r="ED7" s="55"/>
      <c r="EE7" s="55"/>
      <c r="EF7" s="55"/>
      <c r="EG7" s="55"/>
      <c r="EH7" s="55"/>
      <c r="EI7" s="55"/>
      <c r="EJ7" s="55"/>
      <c r="EK7" s="55"/>
      <c r="EL7" s="55"/>
      <c r="EM7" s="55"/>
      <c r="EN7" s="55"/>
      <c r="EO7" s="55"/>
      <c r="EP7" s="55"/>
      <c r="EQ7" s="55"/>
      <c r="ER7" s="55"/>
      <c r="ES7" s="55"/>
      <c r="ET7" s="55"/>
      <c r="EU7" s="55"/>
      <c r="EV7" s="55"/>
      <c r="EW7" s="55"/>
      <c r="EX7" s="55"/>
      <c r="EY7" s="55"/>
      <c r="EZ7" s="55"/>
      <c r="FA7" s="55"/>
      <c r="FB7" s="55"/>
      <c r="FC7" s="55"/>
      <c r="FD7" s="55"/>
      <c r="FE7" s="55"/>
      <c r="FF7" s="55"/>
      <c r="FG7" s="55"/>
      <c r="FH7" s="55"/>
      <c r="FI7" s="55"/>
      <c r="FJ7" s="55"/>
      <c r="FK7" s="55"/>
      <c r="FL7" s="55"/>
      <c r="FM7" s="55"/>
      <c r="FN7" s="55"/>
      <c r="FO7" s="55"/>
      <c r="FP7" s="55"/>
      <c r="FQ7" s="55"/>
      <c r="FR7" s="55"/>
      <c r="FS7" s="55"/>
      <c r="FT7" s="55"/>
      <c r="FU7" s="55"/>
      <c r="FV7" s="55"/>
      <c r="FW7" s="55"/>
      <c r="FX7" s="55"/>
      <c r="FY7" s="55"/>
      <c r="FZ7" s="55"/>
      <c r="GA7" s="55"/>
      <c r="GB7" s="55"/>
      <c r="GC7" s="55"/>
      <c r="GD7" s="55"/>
      <c r="GE7" s="55"/>
      <c r="GF7" s="55"/>
      <c r="GG7" s="55"/>
      <c r="GH7" s="55"/>
      <c r="GI7" s="55"/>
      <c r="GJ7" s="55"/>
      <c r="GK7" s="55"/>
      <c r="GL7" s="55"/>
      <c r="GM7" s="55"/>
      <c r="GN7" s="55"/>
      <c r="GO7" s="55"/>
      <c r="GP7" s="55"/>
      <c r="GQ7" s="55"/>
      <c r="GR7" s="55"/>
      <c r="GS7" s="55"/>
      <c r="GT7" s="55"/>
      <c r="GU7" s="55"/>
      <c r="GV7" s="55"/>
      <c r="GW7" s="55"/>
      <c r="GX7" s="55"/>
      <c r="GY7" s="55"/>
      <c r="GZ7" s="55"/>
      <c r="HA7" s="55"/>
      <c r="HB7" s="55"/>
      <c r="HC7" s="55"/>
      <c r="HD7" s="55"/>
      <c r="HE7" s="55"/>
      <c r="HF7" s="55"/>
      <c r="HG7" s="55"/>
      <c r="HH7" s="55"/>
      <c r="HI7" s="55"/>
      <c r="HJ7" s="55"/>
      <c r="HK7" s="55"/>
      <c r="HL7" s="55"/>
      <c r="HM7" s="55"/>
      <c r="HN7" s="55"/>
      <c r="HO7" s="55"/>
      <c r="HP7" s="55"/>
      <c r="HQ7" s="55"/>
      <c r="HR7" s="55"/>
      <c r="HS7" s="55"/>
      <c r="HT7" s="55"/>
      <c r="HU7" s="55"/>
      <c r="HV7" s="55"/>
      <c r="HW7" s="55"/>
      <c r="HX7" s="55"/>
      <c r="HY7" s="55"/>
      <c r="HZ7" s="55"/>
      <c r="IA7" s="55"/>
      <c r="IB7" s="55"/>
      <c r="IC7" s="55"/>
      <c r="ID7" s="55"/>
      <c r="IE7" s="55"/>
      <c r="IF7" s="55"/>
      <c r="IG7" s="55"/>
      <c r="IH7" s="55"/>
      <c r="II7" s="55"/>
      <c r="IJ7" s="55"/>
      <c r="IK7" s="55"/>
      <c r="IL7" s="55"/>
      <c r="IM7" s="55"/>
      <c r="IN7" s="55"/>
      <c r="IO7" s="55"/>
      <c r="IP7" s="55"/>
      <c r="IQ7" s="53"/>
    </row>
    <row r="8" s="18" customFormat="1" ht="33" customHeight="1" spans="1:251">
      <c r="A8" s="83" t="s">
        <v>1112</v>
      </c>
      <c r="B8" s="84"/>
      <c r="C8" s="8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  <c r="DQ8" s="55"/>
      <c r="DR8" s="55"/>
      <c r="DS8" s="55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55"/>
      <c r="EH8" s="55"/>
      <c r="EI8" s="55"/>
      <c r="EJ8" s="55"/>
      <c r="EK8" s="55"/>
      <c r="EL8" s="55"/>
      <c r="EM8" s="55"/>
      <c r="EN8" s="55"/>
      <c r="EO8" s="55"/>
      <c r="EP8" s="55"/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3"/>
    </row>
    <row r="9" s="18" customFormat="1" ht="33" customHeight="1" spans="1:251">
      <c r="A9" s="66"/>
      <c r="B9" s="84"/>
      <c r="C9" s="8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  <c r="FL9" s="55"/>
      <c r="FM9" s="55"/>
      <c r="FN9" s="55"/>
      <c r="FO9" s="55"/>
      <c r="FP9" s="55"/>
      <c r="FQ9" s="55"/>
      <c r="FR9" s="55"/>
      <c r="FS9" s="55"/>
      <c r="FT9" s="55"/>
      <c r="FU9" s="55"/>
      <c r="FV9" s="55"/>
      <c r="FW9" s="55"/>
      <c r="FX9" s="55"/>
      <c r="FY9" s="55"/>
      <c r="FZ9" s="55"/>
      <c r="GA9" s="55"/>
      <c r="GB9" s="55"/>
      <c r="GC9" s="55"/>
      <c r="GD9" s="55"/>
      <c r="GE9" s="55"/>
      <c r="GF9" s="55"/>
      <c r="GG9" s="55"/>
      <c r="GH9" s="55"/>
      <c r="GI9" s="55"/>
      <c r="GJ9" s="55"/>
      <c r="GK9" s="55"/>
      <c r="GL9" s="55"/>
      <c r="GM9" s="55"/>
      <c r="GN9" s="55"/>
      <c r="GO9" s="55"/>
      <c r="GP9" s="55"/>
      <c r="GQ9" s="55"/>
      <c r="GR9" s="55"/>
      <c r="GS9" s="55"/>
      <c r="GT9" s="55"/>
      <c r="GU9" s="55"/>
      <c r="GV9" s="55"/>
      <c r="GW9" s="55"/>
      <c r="GX9" s="55"/>
      <c r="GY9" s="55"/>
      <c r="GZ9" s="55"/>
      <c r="HA9" s="55"/>
      <c r="HB9" s="55"/>
      <c r="HC9" s="55"/>
      <c r="HD9" s="55"/>
      <c r="HE9" s="55"/>
      <c r="HF9" s="55"/>
      <c r="HG9" s="55"/>
      <c r="HH9" s="55"/>
      <c r="HI9" s="55"/>
      <c r="HJ9" s="55"/>
      <c r="HK9" s="55"/>
      <c r="HL9" s="55"/>
      <c r="HM9" s="55"/>
      <c r="HN9" s="55"/>
      <c r="HO9" s="55"/>
      <c r="HP9" s="55"/>
      <c r="HQ9" s="55"/>
      <c r="HR9" s="55"/>
      <c r="HS9" s="55"/>
      <c r="HT9" s="55"/>
      <c r="HU9" s="55"/>
      <c r="HV9" s="55"/>
      <c r="HW9" s="55"/>
      <c r="HX9" s="55"/>
      <c r="HY9" s="55"/>
      <c r="HZ9" s="55"/>
      <c r="IA9" s="55"/>
      <c r="IB9" s="55"/>
      <c r="IC9" s="55"/>
      <c r="ID9" s="55"/>
      <c r="IE9" s="55"/>
      <c r="IF9" s="55"/>
      <c r="IG9" s="55"/>
      <c r="IH9" s="55"/>
      <c r="II9" s="55"/>
      <c r="IJ9" s="55"/>
      <c r="IK9" s="55"/>
      <c r="IL9" s="55"/>
      <c r="IM9" s="55"/>
      <c r="IN9" s="55"/>
      <c r="IO9" s="55"/>
      <c r="IP9" s="55"/>
      <c r="IQ9" s="53"/>
    </row>
    <row r="10" s="18" customFormat="1" ht="33" customHeight="1" spans="1:251">
      <c r="A10" s="86"/>
      <c r="B10" s="67"/>
      <c r="C10" s="87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  <c r="GC10" s="55"/>
      <c r="GD10" s="55"/>
      <c r="GE10" s="55"/>
      <c r="GF10" s="55"/>
      <c r="GG10" s="55"/>
      <c r="GH10" s="55"/>
      <c r="GI10" s="55"/>
      <c r="GJ10" s="55"/>
      <c r="GK10" s="55"/>
      <c r="GL10" s="55"/>
      <c r="GM10" s="55"/>
      <c r="GN10" s="55"/>
      <c r="GO10" s="55"/>
      <c r="GP10" s="55"/>
      <c r="GQ10" s="55"/>
      <c r="GR10" s="55"/>
      <c r="GS10" s="55"/>
      <c r="GT10" s="55"/>
      <c r="GU10" s="55"/>
      <c r="GV10" s="55"/>
      <c r="GW10" s="55"/>
      <c r="GX10" s="55"/>
      <c r="GY10" s="55"/>
      <c r="GZ10" s="55"/>
      <c r="HA10" s="55"/>
      <c r="HB10" s="55"/>
      <c r="HC10" s="55"/>
      <c r="HD10" s="55"/>
      <c r="HE10" s="55"/>
      <c r="HF10" s="55"/>
      <c r="HG10" s="55"/>
      <c r="HH10" s="55"/>
      <c r="HI10" s="55"/>
      <c r="HJ10" s="55"/>
      <c r="HK10" s="55"/>
      <c r="HL10" s="55"/>
      <c r="HM10" s="55"/>
      <c r="HN10" s="55"/>
      <c r="HO10" s="55"/>
      <c r="HP10" s="55"/>
      <c r="HQ10" s="55"/>
      <c r="HR10" s="55"/>
      <c r="HS10" s="55"/>
      <c r="HT10" s="55"/>
      <c r="HU10" s="55"/>
      <c r="HV10" s="55"/>
      <c r="HW10" s="55"/>
      <c r="HX10" s="55"/>
      <c r="HY10" s="55"/>
      <c r="HZ10" s="55"/>
      <c r="IA10" s="55"/>
      <c r="IB10" s="55"/>
      <c r="IC10" s="55"/>
      <c r="ID10" s="55"/>
      <c r="IE10" s="55"/>
      <c r="IF10" s="55"/>
      <c r="IG10" s="55"/>
      <c r="IH10" s="55"/>
      <c r="II10" s="55"/>
      <c r="IJ10" s="55"/>
      <c r="IK10" s="55"/>
      <c r="IL10" s="55"/>
      <c r="IM10" s="55"/>
      <c r="IN10" s="55"/>
      <c r="IO10" s="55"/>
      <c r="IP10" s="55"/>
      <c r="IQ10" s="53"/>
    </row>
    <row r="11" s="18" customFormat="1" ht="33" customHeight="1" spans="1:251">
      <c r="A11" s="88"/>
      <c r="B11" s="89"/>
      <c r="C11" s="87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55"/>
      <c r="FE11" s="55"/>
      <c r="FF11" s="55"/>
      <c r="FG11" s="55"/>
      <c r="FH11" s="55"/>
      <c r="FI11" s="55"/>
      <c r="FJ11" s="55"/>
      <c r="FK11" s="55"/>
      <c r="FL11" s="55"/>
      <c r="FM11" s="55"/>
      <c r="FN11" s="55"/>
      <c r="FO11" s="55"/>
      <c r="FP11" s="55"/>
      <c r="FQ11" s="55"/>
      <c r="FR11" s="55"/>
      <c r="FS11" s="55"/>
      <c r="FT11" s="55"/>
      <c r="FU11" s="55"/>
      <c r="FV11" s="55"/>
      <c r="FW11" s="55"/>
      <c r="FX11" s="55"/>
      <c r="FY11" s="55"/>
      <c r="FZ11" s="55"/>
      <c r="GA11" s="55"/>
      <c r="GB11" s="55"/>
      <c r="GC11" s="55"/>
      <c r="GD11" s="55"/>
      <c r="GE11" s="55"/>
      <c r="GF11" s="55"/>
      <c r="GG11" s="55"/>
      <c r="GH11" s="55"/>
      <c r="GI11" s="55"/>
      <c r="GJ11" s="55"/>
      <c r="GK11" s="55"/>
      <c r="GL11" s="55"/>
      <c r="GM11" s="55"/>
      <c r="GN11" s="55"/>
      <c r="GO11" s="55"/>
      <c r="GP11" s="55"/>
      <c r="GQ11" s="55"/>
      <c r="GR11" s="55"/>
      <c r="GS11" s="55"/>
      <c r="GT11" s="55"/>
      <c r="GU11" s="55"/>
      <c r="GV11" s="55"/>
      <c r="GW11" s="55"/>
      <c r="GX11" s="55"/>
      <c r="GY11" s="55"/>
      <c r="GZ11" s="55"/>
      <c r="HA11" s="55"/>
      <c r="HB11" s="55"/>
      <c r="HC11" s="55"/>
      <c r="HD11" s="55"/>
      <c r="HE11" s="55"/>
      <c r="HF11" s="55"/>
      <c r="HG11" s="55"/>
      <c r="HH11" s="55"/>
      <c r="HI11" s="55"/>
      <c r="HJ11" s="55"/>
      <c r="HK11" s="55"/>
      <c r="HL11" s="55"/>
      <c r="HM11" s="55"/>
      <c r="HN11" s="55"/>
      <c r="HO11" s="55"/>
      <c r="HP11" s="55"/>
      <c r="HQ11" s="55"/>
      <c r="HR11" s="55"/>
      <c r="HS11" s="55"/>
      <c r="HT11" s="55"/>
      <c r="HU11" s="55"/>
      <c r="HV11" s="55"/>
      <c r="HW11" s="55"/>
      <c r="HX11" s="55"/>
      <c r="HY11" s="55"/>
      <c r="HZ11" s="55"/>
      <c r="IA11" s="55"/>
      <c r="IB11" s="55"/>
      <c r="IC11" s="55"/>
      <c r="ID11" s="55"/>
      <c r="IE11" s="55"/>
      <c r="IF11" s="55"/>
      <c r="IG11" s="55"/>
      <c r="IH11" s="55"/>
      <c r="II11" s="55"/>
      <c r="IJ11" s="55"/>
      <c r="IK11" s="55"/>
      <c r="IL11" s="55"/>
      <c r="IM11" s="55"/>
      <c r="IN11" s="55"/>
      <c r="IO11" s="55"/>
      <c r="IP11" s="55"/>
      <c r="IQ11" s="53"/>
    </row>
    <row r="12" s="18" customFormat="1" ht="33" customHeight="1" spans="1:251">
      <c r="A12" s="90" t="s">
        <v>1113</v>
      </c>
      <c r="B12" s="64"/>
      <c r="C12" s="91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5"/>
      <c r="EW12" s="55"/>
      <c r="EX12" s="55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  <c r="FL12" s="55"/>
      <c r="FM12" s="55"/>
      <c r="FN12" s="55"/>
      <c r="FO12" s="55"/>
      <c r="FP12" s="55"/>
      <c r="FQ12" s="55"/>
      <c r="FR12" s="55"/>
      <c r="FS12" s="55"/>
      <c r="FT12" s="55"/>
      <c r="FU12" s="55"/>
      <c r="FV12" s="55"/>
      <c r="FW12" s="55"/>
      <c r="FX12" s="55"/>
      <c r="FY12" s="55"/>
      <c r="FZ12" s="55"/>
      <c r="GA12" s="55"/>
      <c r="GB12" s="55"/>
      <c r="GC12" s="55"/>
      <c r="GD12" s="55"/>
      <c r="GE12" s="55"/>
      <c r="GF12" s="55"/>
      <c r="GG12" s="55"/>
      <c r="GH12" s="55"/>
      <c r="GI12" s="55"/>
      <c r="GJ12" s="55"/>
      <c r="GK12" s="55"/>
      <c r="GL12" s="55"/>
      <c r="GM12" s="55"/>
      <c r="GN12" s="55"/>
      <c r="GO12" s="55"/>
      <c r="GP12" s="55"/>
      <c r="GQ12" s="55"/>
      <c r="GR12" s="55"/>
      <c r="GS12" s="55"/>
      <c r="GT12" s="55"/>
      <c r="GU12" s="55"/>
      <c r="GV12" s="55"/>
      <c r="GW12" s="55"/>
      <c r="GX12" s="55"/>
      <c r="GY12" s="55"/>
      <c r="GZ12" s="55"/>
      <c r="HA12" s="55"/>
      <c r="HB12" s="55"/>
      <c r="HC12" s="55"/>
      <c r="HD12" s="55"/>
      <c r="HE12" s="55"/>
      <c r="HF12" s="55"/>
      <c r="HG12" s="55"/>
      <c r="HH12" s="55"/>
      <c r="HI12" s="55"/>
      <c r="HJ12" s="55"/>
      <c r="HK12" s="55"/>
      <c r="HL12" s="55"/>
      <c r="HM12" s="55"/>
      <c r="HN12" s="55"/>
      <c r="HO12" s="55"/>
      <c r="HP12" s="55"/>
      <c r="HQ12" s="55"/>
      <c r="HR12" s="55"/>
      <c r="HS12" s="55"/>
      <c r="HT12" s="55"/>
      <c r="HU12" s="55"/>
      <c r="HV12" s="55"/>
      <c r="HW12" s="55"/>
      <c r="HX12" s="55"/>
      <c r="HY12" s="55"/>
      <c r="HZ12" s="55"/>
      <c r="IA12" s="55"/>
      <c r="IB12" s="55"/>
      <c r="IC12" s="55"/>
      <c r="ID12" s="55"/>
      <c r="IE12" s="55"/>
      <c r="IF12" s="55"/>
      <c r="IG12" s="55"/>
      <c r="IH12" s="55"/>
      <c r="II12" s="55"/>
      <c r="IJ12" s="55"/>
      <c r="IK12" s="55"/>
      <c r="IL12" s="55"/>
      <c r="IM12" s="55"/>
      <c r="IN12" s="55"/>
      <c r="IO12" s="55"/>
      <c r="IP12" s="55"/>
      <c r="IQ12" s="53"/>
    </row>
    <row r="13" s="18" customFormat="1" ht="33" customHeight="1" spans="1:251">
      <c r="A13" s="92" t="s">
        <v>1114</v>
      </c>
      <c r="B13" s="93" t="s">
        <v>1115</v>
      </c>
      <c r="C13" s="75" t="s">
        <v>1115</v>
      </c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  <c r="FF13" s="55"/>
      <c r="FG13" s="55"/>
      <c r="FH13" s="55"/>
      <c r="FI13" s="55"/>
      <c r="FJ13" s="55"/>
      <c r="FK13" s="55"/>
      <c r="FL13" s="55"/>
      <c r="FM13" s="55"/>
      <c r="FN13" s="55"/>
      <c r="FO13" s="55"/>
      <c r="FP13" s="55"/>
      <c r="FQ13" s="55"/>
      <c r="FR13" s="55"/>
      <c r="FS13" s="55"/>
      <c r="FT13" s="55"/>
      <c r="FU13" s="55"/>
      <c r="FV13" s="55"/>
      <c r="FW13" s="55"/>
      <c r="FX13" s="55"/>
      <c r="FY13" s="55"/>
      <c r="FZ13" s="55"/>
      <c r="GA13" s="55"/>
      <c r="GB13" s="55"/>
      <c r="GC13" s="55"/>
      <c r="GD13" s="55"/>
      <c r="GE13" s="55"/>
      <c r="GF13" s="55"/>
      <c r="GG13" s="55"/>
      <c r="GH13" s="55"/>
      <c r="GI13" s="55"/>
      <c r="GJ13" s="55"/>
      <c r="GK13" s="55"/>
      <c r="GL13" s="55"/>
      <c r="GM13" s="55"/>
      <c r="GN13" s="55"/>
      <c r="GO13" s="55"/>
      <c r="GP13" s="55"/>
      <c r="GQ13" s="55"/>
      <c r="GR13" s="55"/>
      <c r="GS13" s="55"/>
      <c r="GT13" s="55"/>
      <c r="GU13" s="55"/>
      <c r="GV13" s="55"/>
      <c r="GW13" s="55"/>
      <c r="GX13" s="55"/>
      <c r="GY13" s="55"/>
      <c r="GZ13" s="55"/>
      <c r="HA13" s="55"/>
      <c r="HB13" s="55"/>
      <c r="HC13" s="55"/>
      <c r="HD13" s="55"/>
      <c r="HE13" s="55"/>
      <c r="HF13" s="55"/>
      <c r="HG13" s="55"/>
      <c r="HH13" s="55"/>
      <c r="HI13" s="55"/>
      <c r="HJ13" s="55"/>
      <c r="HK13" s="55"/>
      <c r="HL13" s="55"/>
      <c r="HM13" s="55"/>
      <c r="HN13" s="55"/>
      <c r="HO13" s="55"/>
      <c r="HP13" s="55"/>
      <c r="HQ13" s="55"/>
      <c r="HR13" s="55"/>
      <c r="HS13" s="55"/>
      <c r="HT13" s="55"/>
      <c r="HU13" s="55"/>
      <c r="HV13" s="55"/>
      <c r="HW13" s="55"/>
      <c r="HX13" s="55"/>
      <c r="HY13" s="55"/>
      <c r="HZ13" s="55"/>
      <c r="IA13" s="55"/>
      <c r="IB13" s="55"/>
      <c r="IC13" s="55"/>
      <c r="ID13" s="55"/>
      <c r="IE13" s="55"/>
      <c r="IF13" s="55"/>
      <c r="IG13" s="55"/>
      <c r="IH13" s="55"/>
      <c r="II13" s="55"/>
      <c r="IJ13" s="55"/>
      <c r="IK13" s="55"/>
      <c r="IL13" s="55"/>
      <c r="IM13" s="55"/>
      <c r="IN13" s="55"/>
      <c r="IO13" s="55"/>
      <c r="IP13" s="55"/>
      <c r="IQ13" s="53"/>
    </row>
    <row r="14" s="18" customFormat="1" ht="33" customHeight="1" spans="1:251">
      <c r="A14" s="94" t="s">
        <v>1116</v>
      </c>
      <c r="B14" s="93" t="s">
        <v>1115</v>
      </c>
      <c r="C14" s="75" t="s">
        <v>1115</v>
      </c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  <c r="EV14" s="55"/>
      <c r="EW14" s="55"/>
      <c r="EX14" s="55"/>
      <c r="EY14" s="55"/>
      <c r="EZ14" s="55"/>
      <c r="FA14" s="55"/>
      <c r="FB14" s="55"/>
      <c r="FC14" s="55"/>
      <c r="FD14" s="55"/>
      <c r="FE14" s="55"/>
      <c r="FF14" s="55"/>
      <c r="FG14" s="55"/>
      <c r="FH14" s="55"/>
      <c r="FI14" s="55"/>
      <c r="FJ14" s="55"/>
      <c r="FK14" s="55"/>
      <c r="FL14" s="55"/>
      <c r="FM14" s="55"/>
      <c r="FN14" s="55"/>
      <c r="FO14" s="55"/>
      <c r="FP14" s="55"/>
      <c r="FQ14" s="55"/>
      <c r="FR14" s="55"/>
      <c r="FS14" s="55"/>
      <c r="FT14" s="55"/>
      <c r="FU14" s="55"/>
      <c r="FV14" s="55"/>
      <c r="FW14" s="55"/>
      <c r="FX14" s="55"/>
      <c r="FY14" s="55"/>
      <c r="FZ14" s="55"/>
      <c r="GA14" s="55"/>
      <c r="GB14" s="55"/>
      <c r="GC14" s="55"/>
      <c r="GD14" s="55"/>
      <c r="GE14" s="55"/>
      <c r="GF14" s="55"/>
      <c r="GG14" s="55"/>
      <c r="GH14" s="55"/>
      <c r="GI14" s="55"/>
      <c r="GJ14" s="55"/>
      <c r="GK14" s="55"/>
      <c r="GL14" s="55"/>
      <c r="GM14" s="55"/>
      <c r="GN14" s="55"/>
      <c r="GO14" s="55"/>
      <c r="GP14" s="55"/>
      <c r="GQ14" s="55"/>
      <c r="GR14" s="55"/>
      <c r="GS14" s="55"/>
      <c r="GT14" s="55"/>
      <c r="GU14" s="55"/>
      <c r="GV14" s="55"/>
      <c r="GW14" s="55"/>
      <c r="GX14" s="55"/>
      <c r="GY14" s="55"/>
      <c r="GZ14" s="55"/>
      <c r="HA14" s="55"/>
      <c r="HB14" s="55"/>
      <c r="HC14" s="55"/>
      <c r="HD14" s="55"/>
      <c r="HE14" s="55"/>
      <c r="HF14" s="55"/>
      <c r="HG14" s="55"/>
      <c r="HH14" s="55"/>
      <c r="HI14" s="55"/>
      <c r="HJ14" s="55"/>
      <c r="HK14" s="55"/>
      <c r="HL14" s="55"/>
      <c r="HM14" s="55"/>
      <c r="HN14" s="55"/>
      <c r="HO14" s="55"/>
      <c r="HP14" s="55"/>
      <c r="HQ14" s="55"/>
      <c r="HR14" s="55"/>
      <c r="HS14" s="55"/>
      <c r="HT14" s="55"/>
      <c r="HU14" s="55"/>
      <c r="HV14" s="55"/>
      <c r="HW14" s="55"/>
      <c r="HX14" s="55"/>
      <c r="HY14" s="55"/>
      <c r="HZ14" s="55"/>
      <c r="IA14" s="55"/>
      <c r="IB14" s="55"/>
      <c r="IC14" s="55"/>
      <c r="ID14" s="55"/>
      <c r="IE14" s="55"/>
      <c r="IF14" s="55"/>
      <c r="IG14" s="55"/>
      <c r="IH14" s="55"/>
      <c r="II14" s="55"/>
      <c r="IJ14" s="55"/>
      <c r="IK14" s="55"/>
      <c r="IL14" s="55"/>
      <c r="IM14" s="55"/>
      <c r="IN14" s="55"/>
      <c r="IO14" s="55"/>
      <c r="IP14" s="55"/>
      <c r="IQ14" s="53"/>
    </row>
    <row r="15" s="18" customFormat="1" ht="33" customHeight="1" spans="1:251">
      <c r="A15" s="94" t="s">
        <v>1117</v>
      </c>
      <c r="B15" s="72" t="s">
        <v>1115</v>
      </c>
      <c r="C15" s="65" t="s">
        <v>1115</v>
      </c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  <c r="FF15" s="55"/>
      <c r="FG15" s="55"/>
      <c r="FH15" s="55"/>
      <c r="FI15" s="55"/>
      <c r="FJ15" s="55"/>
      <c r="FK15" s="55"/>
      <c r="FL15" s="55"/>
      <c r="FM15" s="55"/>
      <c r="FN15" s="55"/>
      <c r="FO15" s="55"/>
      <c r="FP15" s="55"/>
      <c r="FQ15" s="55"/>
      <c r="FR15" s="55"/>
      <c r="FS15" s="55"/>
      <c r="FT15" s="55"/>
      <c r="FU15" s="55"/>
      <c r="FV15" s="55"/>
      <c r="FW15" s="55"/>
      <c r="FX15" s="55"/>
      <c r="FY15" s="55"/>
      <c r="FZ15" s="55"/>
      <c r="GA15" s="55"/>
      <c r="GB15" s="55"/>
      <c r="GC15" s="55"/>
      <c r="GD15" s="55"/>
      <c r="GE15" s="55"/>
      <c r="GF15" s="55"/>
      <c r="GG15" s="55"/>
      <c r="GH15" s="55"/>
      <c r="GI15" s="55"/>
      <c r="GJ15" s="55"/>
      <c r="GK15" s="55"/>
      <c r="GL15" s="55"/>
      <c r="GM15" s="55"/>
      <c r="GN15" s="55"/>
      <c r="GO15" s="55"/>
      <c r="GP15" s="55"/>
      <c r="GQ15" s="55"/>
      <c r="GR15" s="55"/>
      <c r="GS15" s="55"/>
      <c r="GT15" s="55"/>
      <c r="GU15" s="55"/>
      <c r="GV15" s="55"/>
      <c r="GW15" s="55"/>
      <c r="GX15" s="55"/>
      <c r="GY15" s="55"/>
      <c r="GZ15" s="55"/>
      <c r="HA15" s="55"/>
      <c r="HB15" s="55"/>
      <c r="HC15" s="55"/>
      <c r="HD15" s="55"/>
      <c r="HE15" s="55"/>
      <c r="HF15" s="55"/>
      <c r="HG15" s="55"/>
      <c r="HH15" s="55"/>
      <c r="HI15" s="55"/>
      <c r="HJ15" s="55"/>
      <c r="HK15" s="55"/>
      <c r="HL15" s="55"/>
      <c r="HM15" s="55"/>
      <c r="HN15" s="55"/>
      <c r="HO15" s="55"/>
      <c r="HP15" s="55"/>
      <c r="HQ15" s="55"/>
      <c r="HR15" s="55"/>
      <c r="HS15" s="55"/>
      <c r="HT15" s="55"/>
      <c r="HU15" s="55"/>
      <c r="HV15" s="55"/>
      <c r="HW15" s="55"/>
      <c r="HX15" s="55"/>
      <c r="HY15" s="55"/>
      <c r="HZ15" s="55"/>
      <c r="IA15" s="55"/>
      <c r="IB15" s="55"/>
      <c r="IC15" s="55"/>
      <c r="ID15" s="55"/>
      <c r="IE15" s="55"/>
      <c r="IF15" s="55"/>
      <c r="IG15" s="55"/>
      <c r="IH15" s="55"/>
      <c r="II15" s="55"/>
      <c r="IJ15" s="55"/>
      <c r="IK15" s="55"/>
      <c r="IL15" s="55"/>
      <c r="IM15" s="55"/>
      <c r="IN15" s="55"/>
      <c r="IO15" s="55"/>
      <c r="IP15" s="55"/>
      <c r="IQ15" s="53"/>
    </row>
    <row r="16" s="18" customFormat="1" ht="33" customHeight="1" spans="1:251">
      <c r="A16" s="74" t="s">
        <v>1118</v>
      </c>
      <c r="B16" s="75" t="s">
        <v>1115</v>
      </c>
      <c r="C16" s="71" t="s">
        <v>1115</v>
      </c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55"/>
      <c r="FE16" s="55"/>
      <c r="FF16" s="55"/>
      <c r="FG16" s="55"/>
      <c r="FH16" s="55"/>
      <c r="FI16" s="55"/>
      <c r="FJ16" s="55"/>
      <c r="FK16" s="55"/>
      <c r="FL16" s="55"/>
      <c r="FM16" s="55"/>
      <c r="FN16" s="55"/>
      <c r="FO16" s="55"/>
      <c r="FP16" s="55"/>
      <c r="FQ16" s="55"/>
      <c r="FR16" s="55"/>
      <c r="FS16" s="55"/>
      <c r="FT16" s="55"/>
      <c r="FU16" s="55"/>
      <c r="FV16" s="55"/>
      <c r="FW16" s="55"/>
      <c r="FX16" s="55"/>
      <c r="FY16" s="55"/>
      <c r="FZ16" s="55"/>
      <c r="GA16" s="55"/>
      <c r="GB16" s="55"/>
      <c r="GC16" s="55"/>
      <c r="GD16" s="55"/>
      <c r="GE16" s="55"/>
      <c r="GF16" s="55"/>
      <c r="GG16" s="55"/>
      <c r="GH16" s="55"/>
      <c r="GI16" s="55"/>
      <c r="GJ16" s="55"/>
      <c r="GK16" s="55"/>
      <c r="GL16" s="55"/>
      <c r="GM16" s="55"/>
      <c r="GN16" s="55"/>
      <c r="GO16" s="55"/>
      <c r="GP16" s="55"/>
      <c r="GQ16" s="55"/>
      <c r="GR16" s="55"/>
      <c r="GS16" s="55"/>
      <c r="GT16" s="55"/>
      <c r="GU16" s="55"/>
      <c r="GV16" s="55"/>
      <c r="GW16" s="55"/>
      <c r="GX16" s="55"/>
      <c r="GY16" s="55"/>
      <c r="GZ16" s="55"/>
      <c r="HA16" s="55"/>
      <c r="HB16" s="55"/>
      <c r="HC16" s="55"/>
      <c r="HD16" s="55"/>
      <c r="HE16" s="55"/>
      <c r="HF16" s="55"/>
      <c r="HG16" s="55"/>
      <c r="HH16" s="55"/>
      <c r="HI16" s="55"/>
      <c r="HJ16" s="55"/>
      <c r="HK16" s="55"/>
      <c r="HL16" s="55"/>
      <c r="HM16" s="55"/>
      <c r="HN16" s="55"/>
      <c r="HO16" s="55"/>
      <c r="HP16" s="55"/>
      <c r="HQ16" s="55"/>
      <c r="HR16" s="55"/>
      <c r="HS16" s="55"/>
      <c r="HT16" s="55"/>
      <c r="HU16" s="55"/>
      <c r="HV16" s="55"/>
      <c r="HW16" s="55"/>
      <c r="HX16" s="55"/>
      <c r="HY16" s="55"/>
      <c r="HZ16" s="55"/>
      <c r="IA16" s="55"/>
      <c r="IB16" s="55"/>
      <c r="IC16" s="55"/>
      <c r="ID16" s="55"/>
      <c r="IE16" s="55"/>
      <c r="IF16" s="55"/>
      <c r="IG16" s="55"/>
      <c r="IH16" s="55"/>
      <c r="II16" s="55"/>
      <c r="IJ16" s="55"/>
      <c r="IK16" s="55"/>
      <c r="IL16" s="55"/>
      <c r="IM16" s="55"/>
      <c r="IN16" s="55"/>
      <c r="IO16" s="55"/>
      <c r="IP16" s="55"/>
      <c r="IQ16" s="53"/>
    </row>
    <row r="18" ht="38" customHeight="1" spans="1:8">
      <c r="A18" s="76"/>
      <c r="B18" s="76"/>
      <c r="C18" s="76"/>
      <c r="D18" s="76"/>
      <c r="E18" s="76"/>
      <c r="F18" s="76"/>
      <c r="G18" s="76"/>
      <c r="H18" s="76"/>
    </row>
    <row r="19" ht="34" customHeight="1" spans="1:8">
      <c r="A19" s="76"/>
      <c r="B19" s="76"/>
      <c r="C19" s="76"/>
      <c r="D19" s="76"/>
      <c r="E19" s="76"/>
      <c r="F19" s="76"/>
      <c r="G19" s="76"/>
      <c r="H19" s="76"/>
    </row>
  </sheetData>
  <mergeCells count="1">
    <mergeCell ref="A2:C2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9"/>
  <sheetViews>
    <sheetView topLeftCell="A4" workbookViewId="0">
      <selection activeCell="J8" sqref="J8"/>
    </sheetView>
  </sheetViews>
  <sheetFormatPr defaultColWidth="9.95575221238938" defaultRowHeight="14.4"/>
  <cols>
    <col min="1" max="1" width="52.2920353982301" style="18" customWidth="1"/>
    <col min="2" max="2" width="24.929203539823" style="18" customWidth="1"/>
    <col min="3" max="3" width="26.3716814159292" style="18" customWidth="1"/>
    <col min="4" max="16384" width="9.95575221238938" style="18"/>
  </cols>
  <sheetData>
    <row r="1" s="18" customFormat="1" ht="15.65" spans="1:255">
      <c r="A1" s="53" t="s">
        <v>1119</v>
      </c>
      <c r="B1" s="54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55"/>
      <c r="CN1" s="55"/>
      <c r="CO1" s="55"/>
      <c r="CP1" s="55"/>
      <c r="CQ1" s="55"/>
      <c r="CR1" s="55"/>
      <c r="CS1" s="55"/>
      <c r="CT1" s="55"/>
      <c r="CU1" s="55"/>
      <c r="CV1" s="55"/>
      <c r="CW1" s="55"/>
      <c r="CX1" s="55"/>
      <c r="CY1" s="55"/>
      <c r="CZ1" s="55"/>
      <c r="DA1" s="55"/>
      <c r="DB1" s="55"/>
      <c r="DC1" s="55"/>
      <c r="DD1" s="55"/>
      <c r="DE1" s="55"/>
      <c r="DF1" s="55"/>
      <c r="DG1" s="55"/>
      <c r="DH1" s="55"/>
      <c r="DI1" s="55"/>
      <c r="DJ1" s="55"/>
      <c r="DK1" s="55"/>
      <c r="DL1" s="55"/>
      <c r="DM1" s="55"/>
      <c r="DN1" s="55"/>
      <c r="DO1" s="55"/>
      <c r="DP1" s="55"/>
      <c r="DQ1" s="55"/>
      <c r="DR1" s="55"/>
      <c r="DS1" s="55"/>
      <c r="DT1" s="55"/>
      <c r="DU1" s="55"/>
      <c r="DV1" s="55"/>
      <c r="DW1" s="55"/>
      <c r="DX1" s="55"/>
      <c r="DY1" s="55"/>
      <c r="DZ1" s="55"/>
      <c r="EA1" s="55"/>
      <c r="EB1" s="55"/>
      <c r="EC1" s="55"/>
      <c r="ED1" s="55"/>
      <c r="EE1" s="55"/>
      <c r="EF1" s="55"/>
      <c r="EG1" s="55"/>
      <c r="EH1" s="55"/>
      <c r="EI1" s="55"/>
      <c r="EJ1" s="55"/>
      <c r="EK1" s="55"/>
      <c r="EL1" s="55"/>
      <c r="EM1" s="55"/>
      <c r="EN1" s="55"/>
      <c r="EO1" s="55"/>
      <c r="EP1" s="55"/>
      <c r="EQ1" s="55"/>
      <c r="ER1" s="55"/>
      <c r="ES1" s="55"/>
      <c r="ET1" s="55"/>
      <c r="EU1" s="55"/>
      <c r="EV1" s="55"/>
      <c r="EW1" s="55"/>
      <c r="EX1" s="55"/>
      <c r="EY1" s="55"/>
      <c r="EZ1" s="55"/>
      <c r="FA1" s="55"/>
      <c r="FB1" s="55"/>
      <c r="FC1" s="55"/>
      <c r="FD1" s="55"/>
      <c r="FE1" s="55"/>
      <c r="FF1" s="55"/>
      <c r="FG1" s="55"/>
      <c r="FH1" s="55"/>
      <c r="FI1" s="55"/>
      <c r="FJ1" s="55"/>
      <c r="FK1" s="55"/>
      <c r="FL1" s="55"/>
      <c r="FM1" s="55"/>
      <c r="FN1" s="55"/>
      <c r="FO1" s="55"/>
      <c r="FP1" s="55"/>
      <c r="FQ1" s="55"/>
      <c r="FR1" s="55"/>
      <c r="FS1" s="55"/>
      <c r="FT1" s="55"/>
      <c r="FU1" s="55"/>
      <c r="FV1" s="55"/>
      <c r="FW1" s="55"/>
      <c r="FX1" s="55"/>
      <c r="FY1" s="55"/>
      <c r="FZ1" s="55"/>
      <c r="GA1" s="55"/>
      <c r="GB1" s="55"/>
      <c r="GC1" s="55"/>
      <c r="GD1" s="55"/>
      <c r="GE1" s="55"/>
      <c r="GF1" s="55"/>
      <c r="GG1" s="55"/>
      <c r="GH1" s="55"/>
      <c r="GI1" s="55"/>
      <c r="GJ1" s="55"/>
      <c r="GK1" s="55"/>
      <c r="GL1" s="55"/>
      <c r="GM1" s="55"/>
      <c r="GN1" s="55"/>
      <c r="GO1" s="55"/>
      <c r="GP1" s="55"/>
      <c r="GQ1" s="55"/>
      <c r="GR1" s="55"/>
      <c r="GS1" s="55"/>
      <c r="GT1" s="55"/>
      <c r="GU1" s="55"/>
      <c r="GV1" s="55"/>
      <c r="GW1" s="55"/>
      <c r="GX1" s="55"/>
      <c r="GY1" s="55"/>
      <c r="GZ1" s="55"/>
      <c r="HA1" s="55"/>
      <c r="HB1" s="55"/>
      <c r="HC1" s="55"/>
      <c r="HD1" s="55"/>
      <c r="HE1" s="55"/>
      <c r="HF1" s="55"/>
      <c r="HG1" s="55"/>
      <c r="HH1" s="55"/>
      <c r="HI1" s="55"/>
      <c r="HJ1" s="55"/>
      <c r="HK1" s="55"/>
      <c r="HL1" s="55"/>
      <c r="HM1" s="55"/>
      <c r="HN1" s="55"/>
      <c r="HO1" s="55"/>
      <c r="HP1" s="55"/>
      <c r="HQ1" s="55"/>
      <c r="HR1" s="55"/>
      <c r="HS1" s="55"/>
      <c r="HT1" s="55"/>
      <c r="HU1" s="55"/>
      <c r="HV1" s="55"/>
      <c r="HW1" s="55"/>
      <c r="HX1" s="55"/>
      <c r="HY1" s="55"/>
      <c r="HZ1" s="55"/>
      <c r="IA1" s="55"/>
      <c r="IB1" s="55"/>
      <c r="IC1" s="55"/>
      <c r="ID1" s="55"/>
      <c r="IE1" s="55"/>
      <c r="IF1" s="55"/>
      <c r="IG1" s="55"/>
      <c r="IH1" s="55"/>
      <c r="II1" s="55"/>
      <c r="IJ1" s="55"/>
      <c r="IK1" s="55"/>
      <c r="IL1" s="55"/>
      <c r="IM1" s="55"/>
      <c r="IN1" s="55"/>
      <c r="IO1" s="55"/>
      <c r="IP1" s="55"/>
      <c r="IQ1" s="53"/>
      <c r="IR1" s="77"/>
      <c r="IS1" s="77"/>
      <c r="IT1" s="77"/>
      <c r="IU1" s="77"/>
    </row>
    <row r="2" s="18" customFormat="1" ht="26.3" customHeight="1" spans="1:255">
      <c r="A2" s="8" t="s">
        <v>1120</v>
      </c>
      <c r="B2" s="8"/>
      <c r="C2" s="8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/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  <c r="GC2" s="55"/>
      <c r="GD2" s="55"/>
      <c r="GE2" s="55"/>
      <c r="GF2" s="55"/>
      <c r="GG2" s="55"/>
      <c r="GH2" s="55"/>
      <c r="GI2" s="55"/>
      <c r="GJ2" s="55"/>
      <c r="GK2" s="55"/>
      <c r="GL2" s="55"/>
      <c r="GM2" s="55"/>
      <c r="GN2" s="55"/>
      <c r="GO2" s="55"/>
      <c r="GP2" s="55"/>
      <c r="GQ2" s="55"/>
      <c r="GR2" s="55"/>
      <c r="GS2" s="55"/>
      <c r="GT2" s="55"/>
      <c r="GU2" s="55"/>
      <c r="GV2" s="55"/>
      <c r="GW2" s="55"/>
      <c r="GX2" s="55"/>
      <c r="GY2" s="55"/>
      <c r="GZ2" s="55"/>
      <c r="HA2" s="55"/>
      <c r="HB2" s="55"/>
      <c r="HC2" s="55"/>
      <c r="HD2" s="55"/>
      <c r="HE2" s="55"/>
      <c r="HF2" s="55"/>
      <c r="HG2" s="55"/>
      <c r="HH2" s="55"/>
      <c r="HI2" s="55"/>
      <c r="HJ2" s="55"/>
      <c r="HK2" s="55"/>
      <c r="HL2" s="55"/>
      <c r="HM2" s="55"/>
      <c r="HN2" s="55"/>
      <c r="HO2" s="55"/>
      <c r="HP2" s="55"/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55"/>
      <c r="IF2" s="55"/>
      <c r="IG2" s="55"/>
      <c r="IH2" s="55"/>
      <c r="II2" s="55"/>
      <c r="IJ2" s="55"/>
      <c r="IK2" s="55"/>
      <c r="IL2" s="55"/>
      <c r="IM2" s="55"/>
      <c r="IN2" s="55"/>
      <c r="IO2" s="55"/>
      <c r="IP2" s="55"/>
      <c r="IQ2" s="53"/>
      <c r="IR2" s="77"/>
      <c r="IS2" s="77"/>
      <c r="IT2" s="77"/>
      <c r="IU2" s="77"/>
    </row>
    <row r="3" s="18" customFormat="1" ht="15.65" spans="1:255">
      <c r="A3" s="55"/>
      <c r="B3" s="54"/>
      <c r="C3" s="56" t="s">
        <v>23</v>
      </c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55"/>
      <c r="DW3" s="55"/>
      <c r="DX3" s="55"/>
      <c r="DY3" s="55"/>
      <c r="DZ3" s="55"/>
      <c r="EA3" s="55"/>
      <c r="EB3" s="55"/>
      <c r="EC3" s="55"/>
      <c r="ED3" s="55"/>
      <c r="EE3" s="55"/>
      <c r="EF3" s="55"/>
      <c r="EG3" s="55"/>
      <c r="EH3" s="55"/>
      <c r="EI3" s="55"/>
      <c r="EJ3" s="55"/>
      <c r="EK3" s="55"/>
      <c r="EL3" s="55"/>
      <c r="EM3" s="55"/>
      <c r="EN3" s="55"/>
      <c r="EO3" s="55"/>
      <c r="EP3" s="55"/>
      <c r="EQ3" s="55"/>
      <c r="ER3" s="55"/>
      <c r="ES3" s="55"/>
      <c r="ET3" s="55"/>
      <c r="EU3" s="55"/>
      <c r="EV3" s="55"/>
      <c r="EW3" s="55"/>
      <c r="EX3" s="55"/>
      <c r="EY3" s="55"/>
      <c r="EZ3" s="55"/>
      <c r="FA3" s="55"/>
      <c r="FB3" s="55"/>
      <c r="FC3" s="55"/>
      <c r="FD3" s="55"/>
      <c r="FE3" s="55"/>
      <c r="FF3" s="55"/>
      <c r="FG3" s="55"/>
      <c r="FH3" s="55"/>
      <c r="FI3" s="55"/>
      <c r="FJ3" s="55"/>
      <c r="FK3" s="55"/>
      <c r="FL3" s="55"/>
      <c r="FM3" s="55"/>
      <c r="FN3" s="55"/>
      <c r="FO3" s="55"/>
      <c r="FP3" s="55"/>
      <c r="FQ3" s="55"/>
      <c r="FR3" s="55"/>
      <c r="FS3" s="55"/>
      <c r="FT3" s="55"/>
      <c r="FU3" s="55"/>
      <c r="FV3" s="55"/>
      <c r="FW3" s="55"/>
      <c r="FX3" s="55"/>
      <c r="FY3" s="55"/>
      <c r="FZ3" s="55"/>
      <c r="GA3" s="55"/>
      <c r="GB3" s="55"/>
      <c r="GC3" s="55"/>
      <c r="GD3" s="55"/>
      <c r="GE3" s="55"/>
      <c r="GF3" s="55"/>
      <c r="GG3" s="55"/>
      <c r="GH3" s="55"/>
      <c r="GI3" s="55"/>
      <c r="GJ3" s="55"/>
      <c r="GK3" s="55"/>
      <c r="GL3" s="55"/>
      <c r="GM3" s="55"/>
      <c r="GN3" s="55"/>
      <c r="GO3" s="55"/>
      <c r="GP3" s="55"/>
      <c r="GQ3" s="55"/>
      <c r="GR3" s="55"/>
      <c r="GS3" s="55"/>
      <c r="GT3" s="55"/>
      <c r="GU3" s="55"/>
      <c r="GV3" s="55"/>
      <c r="GW3" s="55"/>
      <c r="GX3" s="55"/>
      <c r="GY3" s="55"/>
      <c r="GZ3" s="55"/>
      <c r="HA3" s="55"/>
      <c r="HB3" s="55"/>
      <c r="HC3" s="55"/>
      <c r="HD3" s="55"/>
      <c r="HE3" s="55"/>
      <c r="HF3" s="55"/>
      <c r="HG3" s="55"/>
      <c r="HH3" s="55"/>
      <c r="HI3" s="55"/>
      <c r="HJ3" s="55"/>
      <c r="HK3" s="55"/>
      <c r="HL3" s="55"/>
      <c r="HM3" s="55"/>
      <c r="HN3" s="55"/>
      <c r="HO3" s="55"/>
      <c r="HP3" s="55"/>
      <c r="HQ3" s="55"/>
      <c r="HR3" s="55"/>
      <c r="HS3" s="55"/>
      <c r="HT3" s="55"/>
      <c r="HU3" s="55"/>
      <c r="HV3" s="55"/>
      <c r="HW3" s="55"/>
      <c r="HX3" s="55"/>
      <c r="HY3" s="55"/>
      <c r="HZ3" s="55"/>
      <c r="IA3" s="55"/>
      <c r="IB3" s="55"/>
      <c r="IC3" s="55"/>
      <c r="ID3" s="55"/>
      <c r="IE3" s="55"/>
      <c r="IF3" s="55"/>
      <c r="IG3" s="55"/>
      <c r="IH3" s="55"/>
      <c r="II3" s="55"/>
      <c r="IJ3" s="55"/>
      <c r="IK3" s="55"/>
      <c r="IL3" s="55"/>
      <c r="IM3" s="55"/>
      <c r="IN3" s="55"/>
      <c r="IO3" s="55"/>
      <c r="IP3" s="55"/>
      <c r="IQ3" s="53"/>
      <c r="IR3" s="77"/>
      <c r="IS3" s="77"/>
      <c r="IT3" s="77"/>
      <c r="IU3" s="77"/>
    </row>
    <row r="4" s="18" customFormat="1" ht="31.3" spans="1:255">
      <c r="A4" s="57" t="s">
        <v>1121</v>
      </c>
      <c r="B4" s="58" t="s">
        <v>1122</v>
      </c>
      <c r="C4" s="59" t="s">
        <v>1108</v>
      </c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55"/>
      <c r="AN4" s="55"/>
      <c r="AO4" s="55"/>
      <c r="AP4" s="55"/>
      <c r="AQ4" s="55"/>
      <c r="AR4" s="55"/>
      <c r="AS4" s="55"/>
      <c r="AT4" s="55"/>
      <c r="AU4" s="55"/>
      <c r="AV4" s="55"/>
      <c r="AW4" s="55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55"/>
      <c r="DA4" s="55"/>
      <c r="DB4" s="55"/>
      <c r="DC4" s="55"/>
      <c r="DD4" s="55"/>
      <c r="DE4" s="55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5"/>
      <c r="DQ4" s="55"/>
      <c r="DR4" s="55"/>
      <c r="DS4" s="55"/>
      <c r="DT4" s="55"/>
      <c r="DU4" s="55"/>
      <c r="DV4" s="55"/>
      <c r="DW4" s="55"/>
      <c r="DX4" s="55"/>
      <c r="DY4" s="55"/>
      <c r="DZ4" s="55"/>
      <c r="EA4" s="55"/>
      <c r="EB4" s="55"/>
      <c r="EC4" s="55"/>
      <c r="ED4" s="55"/>
      <c r="EE4" s="55"/>
      <c r="EF4" s="55"/>
      <c r="EG4" s="55"/>
      <c r="EH4" s="55"/>
      <c r="EI4" s="55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5"/>
      <c r="EU4" s="55"/>
      <c r="EV4" s="55"/>
      <c r="EW4" s="55"/>
      <c r="EX4" s="55"/>
      <c r="EY4" s="55"/>
      <c r="EZ4" s="55"/>
      <c r="FA4" s="55"/>
      <c r="FB4" s="55"/>
      <c r="FC4" s="55"/>
      <c r="FD4" s="55"/>
      <c r="FE4" s="55"/>
      <c r="FF4" s="55"/>
      <c r="FG4" s="55"/>
      <c r="FH4" s="55"/>
      <c r="FI4" s="55"/>
      <c r="FJ4" s="55"/>
      <c r="FK4" s="55"/>
      <c r="FL4" s="55"/>
      <c r="FM4" s="55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5"/>
      <c r="FY4" s="55"/>
      <c r="FZ4" s="55"/>
      <c r="GA4" s="55"/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5"/>
      <c r="HC4" s="55"/>
      <c r="HD4" s="55"/>
      <c r="HE4" s="55"/>
      <c r="HF4" s="55"/>
      <c r="HG4" s="55"/>
      <c r="HH4" s="55"/>
      <c r="HI4" s="55"/>
      <c r="HJ4" s="55"/>
      <c r="HK4" s="55"/>
      <c r="HL4" s="55"/>
      <c r="HM4" s="55"/>
      <c r="HN4" s="55"/>
      <c r="HO4" s="55"/>
      <c r="HP4" s="55"/>
      <c r="HQ4" s="55"/>
      <c r="HR4" s="55"/>
      <c r="HS4" s="55"/>
      <c r="HT4" s="55"/>
      <c r="HU4" s="55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5"/>
      <c r="IG4" s="55"/>
      <c r="IH4" s="55"/>
      <c r="II4" s="55"/>
      <c r="IJ4" s="55"/>
      <c r="IK4" s="55"/>
      <c r="IL4" s="55"/>
      <c r="IM4" s="55"/>
      <c r="IN4" s="55"/>
      <c r="IO4" s="55"/>
      <c r="IP4" s="55"/>
      <c r="IQ4" s="53"/>
      <c r="IR4" s="77"/>
      <c r="IS4" s="77"/>
      <c r="IT4" s="77"/>
      <c r="IU4" s="77"/>
    </row>
    <row r="5" s="18" customFormat="1" ht="30" customHeight="1" spans="1:255">
      <c r="A5" s="60" t="s">
        <v>1123</v>
      </c>
      <c r="B5" s="61"/>
      <c r="C5" s="62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  <c r="IM5" s="55"/>
      <c r="IN5" s="55"/>
      <c r="IO5" s="55"/>
      <c r="IP5" s="55"/>
      <c r="IQ5" s="53"/>
      <c r="IR5" s="77"/>
      <c r="IS5" s="77"/>
      <c r="IT5" s="77"/>
      <c r="IU5" s="77"/>
    </row>
    <row r="6" s="18" customFormat="1" ht="30" customHeight="1" spans="1:255">
      <c r="A6" s="63" t="s">
        <v>1124</v>
      </c>
      <c r="B6" s="64"/>
      <c r="C6" s="6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I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T6" s="55"/>
      <c r="DU6" s="55"/>
      <c r="DV6" s="55"/>
      <c r="DW6" s="55"/>
      <c r="DX6" s="55"/>
      <c r="DY6" s="55"/>
      <c r="DZ6" s="55"/>
      <c r="EA6" s="55"/>
      <c r="EB6" s="55"/>
      <c r="EC6" s="55"/>
      <c r="ED6" s="55"/>
      <c r="EE6" s="55"/>
      <c r="EF6" s="55"/>
      <c r="EG6" s="55"/>
      <c r="EH6" s="55"/>
      <c r="EI6" s="55"/>
      <c r="EJ6" s="55"/>
      <c r="EK6" s="55"/>
      <c r="EL6" s="55"/>
      <c r="EM6" s="55"/>
      <c r="EN6" s="55"/>
      <c r="EO6" s="55"/>
      <c r="EP6" s="55"/>
      <c r="EQ6" s="55"/>
      <c r="ER6" s="55"/>
      <c r="ES6" s="55"/>
      <c r="ET6" s="55"/>
      <c r="EU6" s="55"/>
      <c r="EV6" s="55"/>
      <c r="EW6" s="55"/>
      <c r="EX6" s="55"/>
      <c r="EY6" s="55"/>
      <c r="EZ6" s="55"/>
      <c r="FA6" s="55"/>
      <c r="FB6" s="55"/>
      <c r="FC6" s="55"/>
      <c r="FD6" s="55"/>
      <c r="FE6" s="55"/>
      <c r="FF6" s="55"/>
      <c r="FG6" s="55"/>
      <c r="FH6" s="55"/>
      <c r="FI6" s="55"/>
      <c r="FJ6" s="55"/>
      <c r="FK6" s="55"/>
      <c r="FL6" s="55"/>
      <c r="FM6" s="55"/>
      <c r="FN6" s="55"/>
      <c r="FO6" s="55"/>
      <c r="FP6" s="55"/>
      <c r="FQ6" s="55"/>
      <c r="FR6" s="55"/>
      <c r="FS6" s="55"/>
      <c r="FT6" s="55"/>
      <c r="FU6" s="55"/>
      <c r="FV6" s="55"/>
      <c r="FW6" s="55"/>
      <c r="FX6" s="55"/>
      <c r="FY6" s="55"/>
      <c r="FZ6" s="55"/>
      <c r="GA6" s="55"/>
      <c r="GB6" s="55"/>
      <c r="GC6" s="55"/>
      <c r="GD6" s="55"/>
      <c r="GE6" s="55"/>
      <c r="GF6" s="55"/>
      <c r="GG6" s="55"/>
      <c r="GH6" s="55"/>
      <c r="GI6" s="55"/>
      <c r="GJ6" s="55"/>
      <c r="GK6" s="55"/>
      <c r="GL6" s="55"/>
      <c r="GM6" s="55"/>
      <c r="GN6" s="55"/>
      <c r="GO6" s="55"/>
      <c r="GP6" s="55"/>
      <c r="GQ6" s="55"/>
      <c r="GR6" s="55"/>
      <c r="GS6" s="55"/>
      <c r="GT6" s="55"/>
      <c r="GU6" s="55"/>
      <c r="GV6" s="55"/>
      <c r="GW6" s="55"/>
      <c r="GX6" s="55"/>
      <c r="GY6" s="55"/>
      <c r="GZ6" s="55"/>
      <c r="HA6" s="55"/>
      <c r="HB6" s="55"/>
      <c r="HC6" s="55"/>
      <c r="HD6" s="55"/>
      <c r="HE6" s="55"/>
      <c r="HF6" s="55"/>
      <c r="HG6" s="55"/>
      <c r="HH6" s="55"/>
      <c r="HI6" s="55"/>
      <c r="HJ6" s="55"/>
      <c r="HK6" s="55"/>
      <c r="HL6" s="55"/>
      <c r="HM6" s="55"/>
      <c r="HN6" s="55"/>
      <c r="HO6" s="55"/>
      <c r="HP6" s="55"/>
      <c r="HQ6" s="55"/>
      <c r="HR6" s="55"/>
      <c r="HS6" s="55"/>
      <c r="HT6" s="55"/>
      <c r="HU6" s="55"/>
      <c r="HV6" s="55"/>
      <c r="HW6" s="55"/>
      <c r="HX6" s="55"/>
      <c r="HY6" s="55"/>
      <c r="HZ6" s="55"/>
      <c r="IA6" s="55"/>
      <c r="IB6" s="55"/>
      <c r="IC6" s="55"/>
      <c r="ID6" s="55"/>
      <c r="IE6" s="55"/>
      <c r="IF6" s="55"/>
      <c r="IG6" s="55"/>
      <c r="IH6" s="55"/>
      <c r="II6" s="55"/>
      <c r="IJ6" s="55"/>
      <c r="IK6" s="55"/>
      <c r="IL6" s="55"/>
      <c r="IM6" s="55"/>
      <c r="IN6" s="55"/>
      <c r="IO6" s="55"/>
      <c r="IP6" s="55"/>
      <c r="IQ6" s="53"/>
      <c r="IR6" s="77"/>
      <c r="IS6" s="77"/>
      <c r="IT6" s="77"/>
      <c r="IU6" s="77"/>
    </row>
    <row r="7" s="18" customFormat="1" ht="30" customHeight="1" spans="1:255">
      <c r="A7" s="66" t="s">
        <v>1125</v>
      </c>
      <c r="B7" s="67"/>
      <c r="C7" s="6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  <c r="CS7" s="55"/>
      <c r="CT7" s="55"/>
      <c r="CU7" s="55"/>
      <c r="CV7" s="55"/>
      <c r="CW7" s="55"/>
      <c r="CX7" s="55"/>
      <c r="CY7" s="55"/>
      <c r="CZ7" s="55"/>
      <c r="DA7" s="55"/>
      <c r="DB7" s="55"/>
      <c r="DC7" s="55"/>
      <c r="DD7" s="55"/>
      <c r="DE7" s="55"/>
      <c r="DF7" s="55"/>
      <c r="DG7" s="55"/>
      <c r="DH7" s="55"/>
      <c r="DI7" s="55"/>
      <c r="DJ7" s="55"/>
      <c r="DK7" s="55"/>
      <c r="DL7" s="55"/>
      <c r="DM7" s="55"/>
      <c r="DN7" s="55"/>
      <c r="DO7" s="55"/>
      <c r="DP7" s="55"/>
      <c r="DQ7" s="55"/>
      <c r="DR7" s="55"/>
      <c r="DS7" s="55"/>
      <c r="DT7" s="55"/>
      <c r="DU7" s="55"/>
      <c r="DV7" s="55"/>
      <c r="DW7" s="55"/>
      <c r="DX7" s="55"/>
      <c r="DY7" s="55"/>
      <c r="DZ7" s="55"/>
      <c r="EA7" s="55"/>
      <c r="EB7" s="55"/>
      <c r="EC7" s="55"/>
      <c r="ED7" s="55"/>
      <c r="EE7" s="55"/>
      <c r="EF7" s="55"/>
      <c r="EG7" s="55"/>
      <c r="EH7" s="55"/>
      <c r="EI7" s="55"/>
      <c r="EJ7" s="55"/>
      <c r="EK7" s="55"/>
      <c r="EL7" s="55"/>
      <c r="EM7" s="55"/>
      <c r="EN7" s="55"/>
      <c r="EO7" s="55"/>
      <c r="EP7" s="55"/>
      <c r="EQ7" s="55"/>
      <c r="ER7" s="55"/>
      <c r="ES7" s="55"/>
      <c r="ET7" s="55"/>
      <c r="EU7" s="55"/>
      <c r="EV7" s="55"/>
      <c r="EW7" s="55"/>
      <c r="EX7" s="55"/>
      <c r="EY7" s="55"/>
      <c r="EZ7" s="55"/>
      <c r="FA7" s="55"/>
      <c r="FB7" s="55"/>
      <c r="FC7" s="55"/>
      <c r="FD7" s="55"/>
      <c r="FE7" s="55"/>
      <c r="FF7" s="55"/>
      <c r="FG7" s="55"/>
      <c r="FH7" s="55"/>
      <c r="FI7" s="55"/>
      <c r="FJ7" s="55"/>
      <c r="FK7" s="55"/>
      <c r="FL7" s="55"/>
      <c r="FM7" s="55"/>
      <c r="FN7" s="55"/>
      <c r="FO7" s="55"/>
      <c r="FP7" s="55"/>
      <c r="FQ7" s="55"/>
      <c r="FR7" s="55"/>
      <c r="FS7" s="55"/>
      <c r="FT7" s="55"/>
      <c r="FU7" s="55"/>
      <c r="FV7" s="55"/>
      <c r="FW7" s="55"/>
      <c r="FX7" s="55"/>
      <c r="FY7" s="55"/>
      <c r="FZ7" s="55"/>
      <c r="GA7" s="55"/>
      <c r="GB7" s="55"/>
      <c r="GC7" s="55"/>
      <c r="GD7" s="55"/>
      <c r="GE7" s="55"/>
      <c r="GF7" s="55"/>
      <c r="GG7" s="55"/>
      <c r="GH7" s="55"/>
      <c r="GI7" s="55"/>
      <c r="GJ7" s="55"/>
      <c r="GK7" s="55"/>
      <c r="GL7" s="55"/>
      <c r="GM7" s="55"/>
      <c r="GN7" s="55"/>
      <c r="GO7" s="55"/>
      <c r="GP7" s="55"/>
      <c r="GQ7" s="55"/>
      <c r="GR7" s="55"/>
      <c r="GS7" s="55"/>
      <c r="GT7" s="55"/>
      <c r="GU7" s="55"/>
      <c r="GV7" s="55"/>
      <c r="GW7" s="55"/>
      <c r="GX7" s="55"/>
      <c r="GY7" s="55"/>
      <c r="GZ7" s="55"/>
      <c r="HA7" s="55"/>
      <c r="HB7" s="55"/>
      <c r="HC7" s="55"/>
      <c r="HD7" s="55"/>
      <c r="HE7" s="55"/>
      <c r="HF7" s="55"/>
      <c r="HG7" s="55"/>
      <c r="HH7" s="55"/>
      <c r="HI7" s="55"/>
      <c r="HJ7" s="55"/>
      <c r="HK7" s="55"/>
      <c r="HL7" s="55"/>
      <c r="HM7" s="55"/>
      <c r="HN7" s="55"/>
      <c r="HO7" s="55"/>
      <c r="HP7" s="55"/>
      <c r="HQ7" s="55"/>
      <c r="HR7" s="55"/>
      <c r="HS7" s="55"/>
      <c r="HT7" s="55"/>
      <c r="HU7" s="55"/>
      <c r="HV7" s="55"/>
      <c r="HW7" s="55"/>
      <c r="HX7" s="55"/>
      <c r="HY7" s="55"/>
      <c r="HZ7" s="55"/>
      <c r="IA7" s="55"/>
      <c r="IB7" s="55"/>
      <c r="IC7" s="55"/>
      <c r="ID7" s="55"/>
      <c r="IE7" s="55"/>
      <c r="IF7" s="55"/>
      <c r="IG7" s="55"/>
      <c r="IH7" s="55"/>
      <c r="II7" s="55"/>
      <c r="IJ7" s="55"/>
      <c r="IK7" s="55"/>
      <c r="IL7" s="55"/>
      <c r="IM7" s="55"/>
      <c r="IN7" s="55"/>
      <c r="IO7" s="55"/>
      <c r="IP7" s="55"/>
      <c r="IQ7" s="53"/>
      <c r="IR7" s="77"/>
      <c r="IS7" s="77"/>
      <c r="IT7" s="77"/>
      <c r="IU7" s="77"/>
    </row>
    <row r="8" s="18" customFormat="1" ht="30" customHeight="1" spans="1:255">
      <c r="A8" s="66" t="s">
        <v>1126</v>
      </c>
      <c r="B8" s="67"/>
      <c r="C8" s="6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55"/>
      <c r="CA8" s="55"/>
      <c r="CB8" s="55"/>
      <c r="CC8" s="55"/>
      <c r="CD8" s="55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  <c r="DQ8" s="55"/>
      <c r="DR8" s="55"/>
      <c r="DS8" s="55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55"/>
      <c r="EH8" s="55"/>
      <c r="EI8" s="55"/>
      <c r="EJ8" s="55"/>
      <c r="EK8" s="55"/>
      <c r="EL8" s="55"/>
      <c r="EM8" s="55"/>
      <c r="EN8" s="55"/>
      <c r="EO8" s="55"/>
      <c r="EP8" s="55"/>
      <c r="EQ8" s="55"/>
      <c r="ER8" s="55"/>
      <c r="ES8" s="55"/>
      <c r="ET8" s="55"/>
      <c r="EU8" s="55"/>
      <c r="EV8" s="55"/>
      <c r="EW8" s="55"/>
      <c r="EX8" s="55"/>
      <c r="EY8" s="55"/>
      <c r="EZ8" s="55"/>
      <c r="FA8" s="55"/>
      <c r="FB8" s="55"/>
      <c r="FC8" s="55"/>
      <c r="FD8" s="55"/>
      <c r="FE8" s="55"/>
      <c r="FF8" s="55"/>
      <c r="FG8" s="55"/>
      <c r="FH8" s="55"/>
      <c r="FI8" s="55"/>
      <c r="FJ8" s="55"/>
      <c r="FK8" s="55"/>
      <c r="FL8" s="55"/>
      <c r="FM8" s="55"/>
      <c r="FN8" s="55"/>
      <c r="FO8" s="55"/>
      <c r="FP8" s="55"/>
      <c r="FQ8" s="55"/>
      <c r="FR8" s="55"/>
      <c r="FS8" s="55"/>
      <c r="FT8" s="55"/>
      <c r="FU8" s="55"/>
      <c r="FV8" s="55"/>
      <c r="FW8" s="55"/>
      <c r="FX8" s="55"/>
      <c r="FY8" s="55"/>
      <c r="FZ8" s="55"/>
      <c r="GA8" s="55"/>
      <c r="GB8" s="55"/>
      <c r="GC8" s="55"/>
      <c r="GD8" s="55"/>
      <c r="GE8" s="55"/>
      <c r="GF8" s="55"/>
      <c r="GG8" s="55"/>
      <c r="GH8" s="55"/>
      <c r="GI8" s="55"/>
      <c r="GJ8" s="55"/>
      <c r="GK8" s="55"/>
      <c r="GL8" s="55"/>
      <c r="GM8" s="55"/>
      <c r="GN8" s="55"/>
      <c r="GO8" s="55"/>
      <c r="GP8" s="55"/>
      <c r="GQ8" s="55"/>
      <c r="GR8" s="55"/>
      <c r="GS8" s="55"/>
      <c r="GT8" s="55"/>
      <c r="GU8" s="55"/>
      <c r="GV8" s="55"/>
      <c r="GW8" s="55"/>
      <c r="GX8" s="55"/>
      <c r="GY8" s="55"/>
      <c r="GZ8" s="55"/>
      <c r="HA8" s="55"/>
      <c r="HB8" s="55"/>
      <c r="HC8" s="55"/>
      <c r="HD8" s="55"/>
      <c r="HE8" s="55"/>
      <c r="HF8" s="55"/>
      <c r="HG8" s="55"/>
      <c r="HH8" s="55"/>
      <c r="HI8" s="55"/>
      <c r="HJ8" s="55"/>
      <c r="HK8" s="55"/>
      <c r="HL8" s="55"/>
      <c r="HM8" s="55"/>
      <c r="HN8" s="55"/>
      <c r="HO8" s="55"/>
      <c r="HP8" s="55"/>
      <c r="HQ8" s="55"/>
      <c r="HR8" s="55"/>
      <c r="HS8" s="55"/>
      <c r="HT8" s="55"/>
      <c r="HU8" s="55"/>
      <c r="HV8" s="55"/>
      <c r="HW8" s="55"/>
      <c r="HX8" s="55"/>
      <c r="HY8" s="55"/>
      <c r="HZ8" s="55"/>
      <c r="IA8" s="55"/>
      <c r="IB8" s="55"/>
      <c r="IC8" s="55"/>
      <c r="ID8" s="55"/>
      <c r="IE8" s="55"/>
      <c r="IF8" s="55"/>
      <c r="IG8" s="55"/>
      <c r="IH8" s="55"/>
      <c r="II8" s="55"/>
      <c r="IJ8" s="55"/>
      <c r="IK8" s="55"/>
      <c r="IL8" s="55"/>
      <c r="IM8" s="55"/>
      <c r="IN8" s="55"/>
      <c r="IO8" s="55"/>
      <c r="IP8" s="55"/>
      <c r="IQ8" s="53"/>
      <c r="IR8" s="77"/>
      <c r="IS8" s="77"/>
      <c r="IT8" s="77"/>
      <c r="IU8" s="77"/>
    </row>
    <row r="9" s="18" customFormat="1" ht="30" customHeight="1" spans="1:255">
      <c r="A9" s="68" t="s">
        <v>1127</v>
      </c>
      <c r="B9" s="67"/>
      <c r="C9" s="6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5"/>
      <c r="EW9" s="55"/>
      <c r="EX9" s="55"/>
      <c r="EY9" s="55"/>
      <c r="EZ9" s="55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  <c r="FL9" s="55"/>
      <c r="FM9" s="55"/>
      <c r="FN9" s="55"/>
      <c r="FO9" s="55"/>
      <c r="FP9" s="55"/>
      <c r="FQ9" s="55"/>
      <c r="FR9" s="55"/>
      <c r="FS9" s="55"/>
      <c r="FT9" s="55"/>
      <c r="FU9" s="55"/>
      <c r="FV9" s="55"/>
      <c r="FW9" s="55"/>
      <c r="FX9" s="55"/>
      <c r="FY9" s="55"/>
      <c r="FZ9" s="55"/>
      <c r="GA9" s="55"/>
      <c r="GB9" s="55"/>
      <c r="GC9" s="55"/>
      <c r="GD9" s="55"/>
      <c r="GE9" s="55"/>
      <c r="GF9" s="55"/>
      <c r="GG9" s="55"/>
      <c r="GH9" s="55"/>
      <c r="GI9" s="55"/>
      <c r="GJ9" s="55"/>
      <c r="GK9" s="55"/>
      <c r="GL9" s="55"/>
      <c r="GM9" s="55"/>
      <c r="GN9" s="55"/>
      <c r="GO9" s="55"/>
      <c r="GP9" s="55"/>
      <c r="GQ9" s="55"/>
      <c r="GR9" s="55"/>
      <c r="GS9" s="55"/>
      <c r="GT9" s="55"/>
      <c r="GU9" s="55"/>
      <c r="GV9" s="55"/>
      <c r="GW9" s="55"/>
      <c r="GX9" s="55"/>
      <c r="GY9" s="55"/>
      <c r="GZ9" s="55"/>
      <c r="HA9" s="55"/>
      <c r="HB9" s="55"/>
      <c r="HC9" s="55"/>
      <c r="HD9" s="55"/>
      <c r="HE9" s="55"/>
      <c r="HF9" s="55"/>
      <c r="HG9" s="55"/>
      <c r="HH9" s="55"/>
      <c r="HI9" s="55"/>
      <c r="HJ9" s="55"/>
      <c r="HK9" s="55"/>
      <c r="HL9" s="55"/>
      <c r="HM9" s="55"/>
      <c r="HN9" s="55"/>
      <c r="HO9" s="55"/>
      <c r="HP9" s="55"/>
      <c r="HQ9" s="55"/>
      <c r="HR9" s="55"/>
      <c r="HS9" s="55"/>
      <c r="HT9" s="55"/>
      <c r="HU9" s="55"/>
      <c r="HV9" s="55"/>
      <c r="HW9" s="55"/>
      <c r="HX9" s="55"/>
      <c r="HY9" s="55"/>
      <c r="HZ9" s="55"/>
      <c r="IA9" s="55"/>
      <c r="IB9" s="55"/>
      <c r="IC9" s="55"/>
      <c r="ID9" s="55"/>
      <c r="IE9" s="55"/>
      <c r="IF9" s="55"/>
      <c r="IG9" s="55"/>
      <c r="IH9" s="55"/>
      <c r="II9" s="55"/>
      <c r="IJ9" s="55"/>
      <c r="IK9" s="55"/>
      <c r="IL9" s="55"/>
      <c r="IM9" s="55"/>
      <c r="IN9" s="55"/>
      <c r="IO9" s="55"/>
      <c r="IP9" s="55"/>
      <c r="IQ9" s="53"/>
      <c r="IR9" s="77"/>
      <c r="IS9" s="77"/>
      <c r="IT9" s="77"/>
      <c r="IU9" s="77"/>
    </row>
    <row r="10" s="18" customFormat="1" ht="30" customHeight="1" spans="1:255">
      <c r="A10" s="68" t="s">
        <v>1128</v>
      </c>
      <c r="B10" s="69"/>
      <c r="C10" s="6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  <c r="GC10" s="55"/>
      <c r="GD10" s="55"/>
      <c r="GE10" s="55"/>
      <c r="GF10" s="55"/>
      <c r="GG10" s="55"/>
      <c r="GH10" s="55"/>
      <c r="GI10" s="55"/>
      <c r="GJ10" s="55"/>
      <c r="GK10" s="55"/>
      <c r="GL10" s="55"/>
      <c r="GM10" s="55"/>
      <c r="GN10" s="55"/>
      <c r="GO10" s="55"/>
      <c r="GP10" s="55"/>
      <c r="GQ10" s="55"/>
      <c r="GR10" s="55"/>
      <c r="GS10" s="55"/>
      <c r="GT10" s="55"/>
      <c r="GU10" s="55"/>
      <c r="GV10" s="55"/>
      <c r="GW10" s="55"/>
      <c r="GX10" s="55"/>
      <c r="GY10" s="55"/>
      <c r="GZ10" s="55"/>
      <c r="HA10" s="55"/>
      <c r="HB10" s="55"/>
      <c r="HC10" s="55"/>
      <c r="HD10" s="55"/>
      <c r="HE10" s="55"/>
      <c r="HF10" s="55"/>
      <c r="HG10" s="55"/>
      <c r="HH10" s="55"/>
      <c r="HI10" s="55"/>
      <c r="HJ10" s="55"/>
      <c r="HK10" s="55"/>
      <c r="HL10" s="55"/>
      <c r="HM10" s="55"/>
      <c r="HN10" s="55"/>
      <c r="HO10" s="55"/>
      <c r="HP10" s="55"/>
      <c r="HQ10" s="55"/>
      <c r="HR10" s="55"/>
      <c r="HS10" s="55"/>
      <c r="HT10" s="55"/>
      <c r="HU10" s="55"/>
      <c r="HV10" s="55"/>
      <c r="HW10" s="55"/>
      <c r="HX10" s="55"/>
      <c r="HY10" s="55"/>
      <c r="HZ10" s="55"/>
      <c r="IA10" s="55"/>
      <c r="IB10" s="55"/>
      <c r="IC10" s="55"/>
      <c r="ID10" s="55"/>
      <c r="IE10" s="55"/>
      <c r="IF10" s="55"/>
      <c r="IG10" s="55"/>
      <c r="IH10" s="55"/>
      <c r="II10" s="55"/>
      <c r="IJ10" s="55"/>
      <c r="IK10" s="55"/>
      <c r="IL10" s="55"/>
      <c r="IM10" s="55"/>
      <c r="IN10" s="55"/>
      <c r="IO10" s="55"/>
      <c r="IP10" s="55"/>
      <c r="IQ10" s="53"/>
      <c r="IR10" s="77"/>
      <c r="IS10" s="77"/>
      <c r="IT10" s="77"/>
      <c r="IU10" s="77"/>
    </row>
    <row r="11" s="18" customFormat="1" ht="30" customHeight="1" spans="1:255">
      <c r="A11" s="68" t="s">
        <v>1129</v>
      </c>
      <c r="B11" s="69"/>
      <c r="C11" s="70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  <c r="EV11" s="55"/>
      <c r="EW11" s="55"/>
      <c r="EX11" s="55"/>
      <c r="EY11" s="55"/>
      <c r="EZ11" s="55"/>
      <c r="FA11" s="55"/>
      <c r="FB11" s="55"/>
      <c r="FC11" s="55"/>
      <c r="FD11" s="55"/>
      <c r="FE11" s="55"/>
      <c r="FF11" s="55"/>
      <c r="FG11" s="55"/>
      <c r="FH11" s="55"/>
      <c r="FI11" s="55"/>
      <c r="FJ11" s="55"/>
      <c r="FK11" s="55"/>
      <c r="FL11" s="55"/>
      <c r="FM11" s="55"/>
      <c r="FN11" s="55"/>
      <c r="FO11" s="55"/>
      <c r="FP11" s="55"/>
      <c r="FQ11" s="55"/>
      <c r="FR11" s="55"/>
      <c r="FS11" s="55"/>
      <c r="FT11" s="55"/>
      <c r="FU11" s="55"/>
      <c r="FV11" s="55"/>
      <c r="FW11" s="55"/>
      <c r="FX11" s="55"/>
      <c r="FY11" s="55"/>
      <c r="FZ11" s="55"/>
      <c r="GA11" s="55"/>
      <c r="GB11" s="55"/>
      <c r="GC11" s="55"/>
      <c r="GD11" s="55"/>
      <c r="GE11" s="55"/>
      <c r="GF11" s="55"/>
      <c r="GG11" s="55"/>
      <c r="GH11" s="55"/>
      <c r="GI11" s="55"/>
      <c r="GJ11" s="55"/>
      <c r="GK11" s="55"/>
      <c r="GL11" s="55"/>
      <c r="GM11" s="55"/>
      <c r="GN11" s="55"/>
      <c r="GO11" s="55"/>
      <c r="GP11" s="55"/>
      <c r="GQ11" s="55"/>
      <c r="GR11" s="55"/>
      <c r="GS11" s="55"/>
      <c r="GT11" s="55"/>
      <c r="GU11" s="55"/>
      <c r="GV11" s="55"/>
      <c r="GW11" s="55"/>
      <c r="GX11" s="55"/>
      <c r="GY11" s="55"/>
      <c r="GZ11" s="55"/>
      <c r="HA11" s="55"/>
      <c r="HB11" s="55"/>
      <c r="HC11" s="55"/>
      <c r="HD11" s="55"/>
      <c r="HE11" s="55"/>
      <c r="HF11" s="55"/>
      <c r="HG11" s="55"/>
      <c r="HH11" s="55"/>
      <c r="HI11" s="55"/>
      <c r="HJ11" s="55"/>
      <c r="HK11" s="55"/>
      <c r="HL11" s="55"/>
      <c r="HM11" s="55"/>
      <c r="HN11" s="55"/>
      <c r="HO11" s="55"/>
      <c r="HP11" s="55"/>
      <c r="HQ11" s="55"/>
      <c r="HR11" s="55"/>
      <c r="HS11" s="55"/>
      <c r="HT11" s="55"/>
      <c r="HU11" s="55"/>
      <c r="HV11" s="55"/>
      <c r="HW11" s="55"/>
      <c r="HX11" s="55"/>
      <c r="HY11" s="55"/>
      <c r="HZ11" s="55"/>
      <c r="IA11" s="55"/>
      <c r="IB11" s="55"/>
      <c r="IC11" s="55"/>
      <c r="ID11" s="55"/>
      <c r="IE11" s="55"/>
      <c r="IF11" s="55"/>
      <c r="IG11" s="55"/>
      <c r="IH11" s="55"/>
      <c r="II11" s="55"/>
      <c r="IJ11" s="55"/>
      <c r="IK11" s="55"/>
      <c r="IL11" s="55"/>
      <c r="IM11" s="55"/>
      <c r="IN11" s="55"/>
      <c r="IO11" s="55"/>
      <c r="IP11" s="55"/>
      <c r="IQ11" s="53"/>
      <c r="IR11" s="77"/>
      <c r="IS11" s="77"/>
      <c r="IT11" s="77"/>
      <c r="IU11" s="77"/>
    </row>
    <row r="12" s="18" customFormat="1" ht="30" customHeight="1" spans="1:255">
      <c r="A12" s="57" t="s">
        <v>1130</v>
      </c>
      <c r="B12" s="67"/>
      <c r="C12" s="71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5"/>
      <c r="EW12" s="55"/>
      <c r="EX12" s="55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  <c r="FL12" s="55"/>
      <c r="FM12" s="55"/>
      <c r="FN12" s="55"/>
      <c r="FO12" s="55"/>
      <c r="FP12" s="55"/>
      <c r="FQ12" s="55"/>
      <c r="FR12" s="55"/>
      <c r="FS12" s="55"/>
      <c r="FT12" s="55"/>
      <c r="FU12" s="55"/>
      <c r="FV12" s="55"/>
      <c r="FW12" s="55"/>
      <c r="FX12" s="55"/>
      <c r="FY12" s="55"/>
      <c r="FZ12" s="55"/>
      <c r="GA12" s="55"/>
      <c r="GB12" s="55"/>
      <c r="GC12" s="55"/>
      <c r="GD12" s="55"/>
      <c r="GE12" s="55"/>
      <c r="GF12" s="55"/>
      <c r="GG12" s="55"/>
      <c r="GH12" s="55"/>
      <c r="GI12" s="55"/>
      <c r="GJ12" s="55"/>
      <c r="GK12" s="55"/>
      <c r="GL12" s="55"/>
      <c r="GM12" s="55"/>
      <c r="GN12" s="55"/>
      <c r="GO12" s="55"/>
      <c r="GP12" s="55"/>
      <c r="GQ12" s="55"/>
      <c r="GR12" s="55"/>
      <c r="GS12" s="55"/>
      <c r="GT12" s="55"/>
      <c r="GU12" s="55"/>
      <c r="GV12" s="55"/>
      <c r="GW12" s="55"/>
      <c r="GX12" s="55"/>
      <c r="GY12" s="55"/>
      <c r="GZ12" s="55"/>
      <c r="HA12" s="55"/>
      <c r="HB12" s="55"/>
      <c r="HC12" s="55"/>
      <c r="HD12" s="55"/>
      <c r="HE12" s="55"/>
      <c r="HF12" s="55"/>
      <c r="HG12" s="55"/>
      <c r="HH12" s="55"/>
      <c r="HI12" s="55"/>
      <c r="HJ12" s="55"/>
      <c r="HK12" s="55"/>
      <c r="HL12" s="55"/>
      <c r="HM12" s="55"/>
      <c r="HN12" s="55"/>
      <c r="HO12" s="55"/>
      <c r="HP12" s="55"/>
      <c r="HQ12" s="55"/>
      <c r="HR12" s="55"/>
      <c r="HS12" s="55"/>
      <c r="HT12" s="55"/>
      <c r="HU12" s="55"/>
      <c r="HV12" s="55"/>
      <c r="HW12" s="55"/>
      <c r="HX12" s="55"/>
      <c r="HY12" s="55"/>
      <c r="HZ12" s="55"/>
      <c r="IA12" s="55"/>
      <c r="IB12" s="55"/>
      <c r="IC12" s="55"/>
      <c r="ID12" s="55"/>
      <c r="IE12" s="55"/>
      <c r="IF12" s="55"/>
      <c r="IG12" s="55"/>
      <c r="IH12" s="55"/>
      <c r="II12" s="55"/>
      <c r="IJ12" s="55"/>
      <c r="IK12" s="55"/>
      <c r="IL12" s="55"/>
      <c r="IM12" s="55"/>
      <c r="IN12" s="55"/>
      <c r="IO12" s="55"/>
      <c r="IP12" s="55"/>
      <c r="IQ12" s="53"/>
      <c r="IR12" s="77"/>
      <c r="IS12" s="77"/>
      <c r="IT12" s="77"/>
      <c r="IU12" s="77"/>
    </row>
    <row r="13" s="18" customFormat="1" ht="30" customHeight="1" spans="1:255">
      <c r="A13" s="68" t="s">
        <v>1131</v>
      </c>
      <c r="B13" s="72" t="s">
        <v>1115</v>
      </c>
      <c r="C13" s="65" t="s">
        <v>1115</v>
      </c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  <c r="FF13" s="55"/>
      <c r="FG13" s="55"/>
      <c r="FH13" s="55"/>
      <c r="FI13" s="55"/>
      <c r="FJ13" s="55"/>
      <c r="FK13" s="55"/>
      <c r="FL13" s="55"/>
      <c r="FM13" s="55"/>
      <c r="FN13" s="55"/>
      <c r="FO13" s="55"/>
      <c r="FP13" s="55"/>
      <c r="FQ13" s="55"/>
      <c r="FR13" s="55"/>
      <c r="FS13" s="55"/>
      <c r="FT13" s="55"/>
      <c r="FU13" s="55"/>
      <c r="FV13" s="55"/>
      <c r="FW13" s="55"/>
      <c r="FX13" s="55"/>
      <c r="FY13" s="55"/>
      <c r="FZ13" s="55"/>
      <c r="GA13" s="55"/>
      <c r="GB13" s="55"/>
      <c r="GC13" s="55"/>
      <c r="GD13" s="55"/>
      <c r="GE13" s="55"/>
      <c r="GF13" s="55"/>
      <c r="GG13" s="55"/>
      <c r="GH13" s="55"/>
      <c r="GI13" s="55"/>
      <c r="GJ13" s="55"/>
      <c r="GK13" s="55"/>
      <c r="GL13" s="55"/>
      <c r="GM13" s="55"/>
      <c r="GN13" s="55"/>
      <c r="GO13" s="55"/>
      <c r="GP13" s="55"/>
      <c r="GQ13" s="55"/>
      <c r="GR13" s="55"/>
      <c r="GS13" s="55"/>
      <c r="GT13" s="55"/>
      <c r="GU13" s="55"/>
      <c r="GV13" s="55"/>
      <c r="GW13" s="55"/>
      <c r="GX13" s="55"/>
      <c r="GY13" s="55"/>
      <c r="GZ13" s="55"/>
      <c r="HA13" s="55"/>
      <c r="HB13" s="55"/>
      <c r="HC13" s="55"/>
      <c r="HD13" s="55"/>
      <c r="HE13" s="55"/>
      <c r="HF13" s="55"/>
      <c r="HG13" s="55"/>
      <c r="HH13" s="55"/>
      <c r="HI13" s="55"/>
      <c r="HJ13" s="55"/>
      <c r="HK13" s="55"/>
      <c r="HL13" s="55"/>
      <c r="HM13" s="55"/>
      <c r="HN13" s="55"/>
      <c r="HO13" s="55"/>
      <c r="HP13" s="55"/>
      <c r="HQ13" s="55"/>
      <c r="HR13" s="55"/>
      <c r="HS13" s="55"/>
      <c r="HT13" s="55"/>
      <c r="HU13" s="55"/>
      <c r="HV13" s="55"/>
      <c r="HW13" s="55"/>
      <c r="HX13" s="55"/>
      <c r="HY13" s="55"/>
      <c r="HZ13" s="55"/>
      <c r="IA13" s="55"/>
      <c r="IB13" s="55"/>
      <c r="IC13" s="55"/>
      <c r="ID13" s="55"/>
      <c r="IE13" s="55"/>
      <c r="IF13" s="55"/>
      <c r="IG13" s="55"/>
      <c r="IH13" s="55"/>
      <c r="II13" s="55"/>
      <c r="IJ13" s="55"/>
      <c r="IK13" s="55"/>
      <c r="IL13" s="55"/>
      <c r="IM13" s="55"/>
      <c r="IN13" s="55"/>
      <c r="IO13" s="55"/>
      <c r="IP13" s="55"/>
      <c r="IQ13" s="53"/>
      <c r="IR13" s="77"/>
      <c r="IS13" s="77"/>
      <c r="IT13" s="77"/>
      <c r="IU13" s="77"/>
    </row>
    <row r="14" s="18" customFormat="1" ht="30" customHeight="1" spans="1:255">
      <c r="A14" s="63" t="s">
        <v>1132</v>
      </c>
      <c r="B14" s="73" t="s">
        <v>1115</v>
      </c>
      <c r="C14" s="65" t="s">
        <v>1115</v>
      </c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  <c r="EV14" s="55"/>
      <c r="EW14" s="55"/>
      <c r="EX14" s="55"/>
      <c r="EY14" s="55"/>
      <c r="EZ14" s="55"/>
      <c r="FA14" s="55"/>
      <c r="FB14" s="55"/>
      <c r="FC14" s="55"/>
      <c r="FD14" s="55"/>
      <c r="FE14" s="55"/>
      <c r="FF14" s="55"/>
      <c r="FG14" s="55"/>
      <c r="FH14" s="55"/>
      <c r="FI14" s="55"/>
      <c r="FJ14" s="55"/>
      <c r="FK14" s="55"/>
      <c r="FL14" s="55"/>
      <c r="FM14" s="55"/>
      <c r="FN14" s="55"/>
      <c r="FO14" s="55"/>
      <c r="FP14" s="55"/>
      <c r="FQ14" s="55"/>
      <c r="FR14" s="55"/>
      <c r="FS14" s="55"/>
      <c r="FT14" s="55"/>
      <c r="FU14" s="55"/>
      <c r="FV14" s="55"/>
      <c r="FW14" s="55"/>
      <c r="FX14" s="55"/>
      <c r="FY14" s="55"/>
      <c r="FZ14" s="55"/>
      <c r="GA14" s="55"/>
      <c r="GB14" s="55"/>
      <c r="GC14" s="55"/>
      <c r="GD14" s="55"/>
      <c r="GE14" s="55"/>
      <c r="GF14" s="55"/>
      <c r="GG14" s="55"/>
      <c r="GH14" s="55"/>
      <c r="GI14" s="55"/>
      <c r="GJ14" s="55"/>
      <c r="GK14" s="55"/>
      <c r="GL14" s="55"/>
      <c r="GM14" s="55"/>
      <c r="GN14" s="55"/>
      <c r="GO14" s="55"/>
      <c r="GP14" s="55"/>
      <c r="GQ14" s="55"/>
      <c r="GR14" s="55"/>
      <c r="GS14" s="55"/>
      <c r="GT14" s="55"/>
      <c r="GU14" s="55"/>
      <c r="GV14" s="55"/>
      <c r="GW14" s="55"/>
      <c r="GX14" s="55"/>
      <c r="GY14" s="55"/>
      <c r="GZ14" s="55"/>
      <c r="HA14" s="55"/>
      <c r="HB14" s="55"/>
      <c r="HC14" s="55"/>
      <c r="HD14" s="55"/>
      <c r="HE14" s="55"/>
      <c r="HF14" s="55"/>
      <c r="HG14" s="55"/>
      <c r="HH14" s="55"/>
      <c r="HI14" s="55"/>
      <c r="HJ14" s="55"/>
      <c r="HK14" s="55"/>
      <c r="HL14" s="55"/>
      <c r="HM14" s="55"/>
      <c r="HN14" s="55"/>
      <c r="HO14" s="55"/>
      <c r="HP14" s="55"/>
      <c r="HQ14" s="55"/>
      <c r="HR14" s="55"/>
      <c r="HS14" s="55"/>
      <c r="HT14" s="55"/>
      <c r="HU14" s="55"/>
      <c r="HV14" s="55"/>
      <c r="HW14" s="55"/>
      <c r="HX14" s="55"/>
      <c r="HY14" s="55"/>
      <c r="HZ14" s="55"/>
      <c r="IA14" s="55"/>
      <c r="IB14" s="55"/>
      <c r="IC14" s="55"/>
      <c r="ID14" s="55"/>
      <c r="IE14" s="55"/>
      <c r="IF14" s="55"/>
      <c r="IG14" s="55"/>
      <c r="IH14" s="55"/>
      <c r="II14" s="55"/>
      <c r="IJ14" s="55"/>
      <c r="IK14" s="55"/>
      <c r="IL14" s="55"/>
      <c r="IM14" s="55"/>
      <c r="IN14" s="55"/>
      <c r="IO14" s="55"/>
      <c r="IP14" s="55"/>
      <c r="IQ14" s="53"/>
      <c r="IR14" s="77"/>
      <c r="IS14" s="77"/>
      <c r="IT14" s="77"/>
      <c r="IU14" s="77"/>
    </row>
    <row r="15" s="18" customFormat="1" ht="30" customHeight="1" spans="1:255">
      <c r="A15" s="63" t="s">
        <v>1133</v>
      </c>
      <c r="B15" s="72" t="s">
        <v>1115</v>
      </c>
      <c r="C15" s="65" t="s">
        <v>1115</v>
      </c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  <c r="FF15" s="55"/>
      <c r="FG15" s="55"/>
      <c r="FH15" s="55"/>
      <c r="FI15" s="55"/>
      <c r="FJ15" s="55"/>
      <c r="FK15" s="55"/>
      <c r="FL15" s="55"/>
      <c r="FM15" s="55"/>
      <c r="FN15" s="55"/>
      <c r="FO15" s="55"/>
      <c r="FP15" s="55"/>
      <c r="FQ15" s="55"/>
      <c r="FR15" s="55"/>
      <c r="FS15" s="55"/>
      <c r="FT15" s="55"/>
      <c r="FU15" s="55"/>
      <c r="FV15" s="55"/>
      <c r="FW15" s="55"/>
      <c r="FX15" s="55"/>
      <c r="FY15" s="55"/>
      <c r="FZ15" s="55"/>
      <c r="GA15" s="55"/>
      <c r="GB15" s="55"/>
      <c r="GC15" s="55"/>
      <c r="GD15" s="55"/>
      <c r="GE15" s="55"/>
      <c r="GF15" s="55"/>
      <c r="GG15" s="55"/>
      <c r="GH15" s="55"/>
      <c r="GI15" s="55"/>
      <c r="GJ15" s="55"/>
      <c r="GK15" s="55"/>
      <c r="GL15" s="55"/>
      <c r="GM15" s="55"/>
      <c r="GN15" s="55"/>
      <c r="GO15" s="55"/>
      <c r="GP15" s="55"/>
      <c r="GQ15" s="55"/>
      <c r="GR15" s="55"/>
      <c r="GS15" s="55"/>
      <c r="GT15" s="55"/>
      <c r="GU15" s="55"/>
      <c r="GV15" s="55"/>
      <c r="GW15" s="55"/>
      <c r="GX15" s="55"/>
      <c r="GY15" s="55"/>
      <c r="GZ15" s="55"/>
      <c r="HA15" s="55"/>
      <c r="HB15" s="55"/>
      <c r="HC15" s="55"/>
      <c r="HD15" s="55"/>
      <c r="HE15" s="55"/>
      <c r="HF15" s="55"/>
      <c r="HG15" s="55"/>
      <c r="HH15" s="55"/>
      <c r="HI15" s="55"/>
      <c r="HJ15" s="55"/>
      <c r="HK15" s="55"/>
      <c r="HL15" s="55"/>
      <c r="HM15" s="55"/>
      <c r="HN15" s="55"/>
      <c r="HO15" s="55"/>
      <c r="HP15" s="55"/>
      <c r="HQ15" s="55"/>
      <c r="HR15" s="55"/>
      <c r="HS15" s="55"/>
      <c r="HT15" s="55"/>
      <c r="HU15" s="55"/>
      <c r="HV15" s="55"/>
      <c r="HW15" s="55"/>
      <c r="HX15" s="55"/>
      <c r="HY15" s="55"/>
      <c r="HZ15" s="55"/>
      <c r="IA15" s="55"/>
      <c r="IB15" s="55"/>
      <c r="IC15" s="55"/>
      <c r="ID15" s="55"/>
      <c r="IE15" s="55"/>
      <c r="IF15" s="55"/>
      <c r="IG15" s="55"/>
      <c r="IH15" s="55"/>
      <c r="II15" s="55"/>
      <c r="IJ15" s="55"/>
      <c r="IK15" s="55"/>
      <c r="IL15" s="55"/>
      <c r="IM15" s="55"/>
      <c r="IN15" s="55"/>
      <c r="IO15" s="55"/>
      <c r="IP15" s="55"/>
      <c r="IQ15" s="53"/>
      <c r="IR15" s="77"/>
      <c r="IS15" s="77"/>
      <c r="IT15" s="77"/>
      <c r="IU15" s="77"/>
    </row>
    <row r="16" s="18" customFormat="1" ht="30" customHeight="1" spans="1:255">
      <c r="A16" s="74" t="s">
        <v>1134</v>
      </c>
      <c r="B16" s="75" t="s">
        <v>1115</v>
      </c>
      <c r="C16" s="71" t="s">
        <v>1115</v>
      </c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55"/>
      <c r="FE16" s="55"/>
      <c r="FF16" s="55"/>
      <c r="FG16" s="55"/>
      <c r="FH16" s="55"/>
      <c r="FI16" s="55"/>
      <c r="FJ16" s="55"/>
      <c r="FK16" s="55"/>
      <c r="FL16" s="55"/>
      <c r="FM16" s="55"/>
      <c r="FN16" s="55"/>
      <c r="FO16" s="55"/>
      <c r="FP16" s="55"/>
      <c r="FQ16" s="55"/>
      <c r="FR16" s="55"/>
      <c r="FS16" s="55"/>
      <c r="FT16" s="55"/>
      <c r="FU16" s="55"/>
      <c r="FV16" s="55"/>
      <c r="FW16" s="55"/>
      <c r="FX16" s="55"/>
      <c r="FY16" s="55"/>
      <c r="FZ16" s="55"/>
      <c r="GA16" s="55"/>
      <c r="GB16" s="55"/>
      <c r="GC16" s="55"/>
      <c r="GD16" s="55"/>
      <c r="GE16" s="55"/>
      <c r="GF16" s="55"/>
      <c r="GG16" s="55"/>
      <c r="GH16" s="55"/>
      <c r="GI16" s="55"/>
      <c r="GJ16" s="55"/>
      <c r="GK16" s="55"/>
      <c r="GL16" s="55"/>
      <c r="GM16" s="55"/>
      <c r="GN16" s="55"/>
      <c r="GO16" s="55"/>
      <c r="GP16" s="55"/>
      <c r="GQ16" s="55"/>
      <c r="GR16" s="55"/>
      <c r="GS16" s="55"/>
      <c r="GT16" s="55"/>
      <c r="GU16" s="55"/>
      <c r="GV16" s="55"/>
      <c r="GW16" s="55"/>
      <c r="GX16" s="55"/>
      <c r="GY16" s="55"/>
      <c r="GZ16" s="55"/>
      <c r="HA16" s="55"/>
      <c r="HB16" s="55"/>
      <c r="HC16" s="55"/>
      <c r="HD16" s="55"/>
      <c r="HE16" s="55"/>
      <c r="HF16" s="55"/>
      <c r="HG16" s="55"/>
      <c r="HH16" s="55"/>
      <c r="HI16" s="55"/>
      <c r="HJ16" s="55"/>
      <c r="HK16" s="55"/>
      <c r="HL16" s="55"/>
      <c r="HM16" s="55"/>
      <c r="HN16" s="55"/>
      <c r="HO16" s="55"/>
      <c r="HP16" s="55"/>
      <c r="HQ16" s="55"/>
      <c r="HR16" s="55"/>
      <c r="HS16" s="55"/>
      <c r="HT16" s="55"/>
      <c r="HU16" s="55"/>
      <c r="HV16" s="55"/>
      <c r="HW16" s="55"/>
      <c r="HX16" s="55"/>
      <c r="HY16" s="55"/>
      <c r="HZ16" s="55"/>
      <c r="IA16" s="55"/>
      <c r="IB16" s="55"/>
      <c r="IC16" s="55"/>
      <c r="ID16" s="55"/>
      <c r="IE16" s="55"/>
      <c r="IF16" s="55"/>
      <c r="IG16" s="55"/>
      <c r="IH16" s="55"/>
      <c r="II16" s="55"/>
      <c r="IJ16" s="55"/>
      <c r="IK16" s="55"/>
      <c r="IL16" s="55"/>
      <c r="IM16" s="55"/>
      <c r="IN16" s="55"/>
      <c r="IO16" s="55"/>
      <c r="IP16" s="55"/>
      <c r="IQ16" s="53"/>
      <c r="IR16" s="77"/>
      <c r="IS16" s="77"/>
      <c r="IT16" s="77"/>
      <c r="IU16" s="77"/>
    </row>
    <row r="17" s="18" customFormat="1" ht="15.65" spans="1:255">
      <c r="A17" s="55"/>
      <c r="B17" s="54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3"/>
      <c r="IR17" s="77"/>
      <c r="IS17" s="77"/>
      <c r="IT17" s="77"/>
      <c r="IU17" s="77"/>
    </row>
    <row r="18" ht="38" customHeight="1" spans="1:8">
      <c r="A18" s="76"/>
      <c r="B18" s="76"/>
      <c r="C18" s="76"/>
      <c r="D18" s="76"/>
      <c r="E18" s="76"/>
      <c r="F18" s="76"/>
      <c r="G18" s="76"/>
      <c r="H18" s="76"/>
    </row>
    <row r="19" ht="34" customHeight="1" spans="1:8">
      <c r="A19" s="76"/>
      <c r="B19" s="76"/>
      <c r="C19" s="76"/>
      <c r="D19" s="76"/>
      <c r="E19" s="76"/>
      <c r="F19" s="76"/>
      <c r="G19" s="76"/>
      <c r="H19" s="76"/>
    </row>
  </sheetData>
  <mergeCells count="1">
    <mergeCell ref="A2:C2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27"/>
  <sheetViews>
    <sheetView workbookViewId="0">
      <selection activeCell="J8" sqref="J8"/>
    </sheetView>
  </sheetViews>
  <sheetFormatPr defaultColWidth="9.95575221238938" defaultRowHeight="14.4"/>
  <cols>
    <col min="1" max="1" width="38.0530973451327" style="18" customWidth="1"/>
    <col min="2" max="6" width="15.929203539823" style="18" customWidth="1"/>
    <col min="7" max="16384" width="9.95575221238938" style="18"/>
  </cols>
  <sheetData>
    <row r="1" s="18" customFormat="1" ht="20.05" customHeight="1" spans="1:250">
      <c r="A1" s="34" t="s">
        <v>1135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</row>
    <row r="2" s="18" customFormat="1" ht="28.2" customHeight="1" spans="1:250">
      <c r="A2" s="8" t="s">
        <v>1136</v>
      </c>
      <c r="B2" s="8"/>
      <c r="C2" s="8"/>
      <c r="D2" s="8"/>
      <c r="E2" s="8"/>
      <c r="F2" s="8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</row>
    <row r="3" s="18" customFormat="1" ht="19.45" customHeight="1" spans="1:250">
      <c r="A3" s="20"/>
      <c r="B3" s="20"/>
      <c r="C3" s="20"/>
      <c r="D3" s="20"/>
      <c r="E3" s="20"/>
      <c r="F3" s="35" t="s">
        <v>23</v>
      </c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</row>
    <row r="4" s="18" customFormat="1" ht="26" customHeight="1" spans="1:250">
      <c r="A4" s="36" t="s">
        <v>973</v>
      </c>
      <c r="B4" s="22" t="s">
        <v>927</v>
      </c>
      <c r="C4" s="37"/>
      <c r="D4" s="36" t="s">
        <v>110</v>
      </c>
      <c r="E4" s="22" t="s">
        <v>1137</v>
      </c>
      <c r="F4" s="37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</row>
    <row r="5" s="18" customFormat="1" ht="23.05" customHeight="1" spans="1:250">
      <c r="A5" s="38"/>
      <c r="B5" s="36" t="s">
        <v>998</v>
      </c>
      <c r="C5" s="36" t="s">
        <v>30</v>
      </c>
      <c r="D5" s="39"/>
      <c r="E5" s="40" t="s">
        <v>1138</v>
      </c>
      <c r="F5" s="40" t="s">
        <v>1139</v>
      </c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</row>
    <row r="6" s="18" customFormat="1" ht="28.8" customHeight="1" spans="1:250">
      <c r="A6" s="41" t="s">
        <v>1140</v>
      </c>
      <c r="B6" s="42">
        <f>B7+B8+B9</f>
        <v>12923.74</v>
      </c>
      <c r="C6" s="42">
        <f>C7+C8+C9</f>
        <v>13608.56</v>
      </c>
      <c r="D6" s="43">
        <v>12092</v>
      </c>
      <c r="E6" s="44">
        <f t="shared" ref="E6:E12" si="0">C6/B6</f>
        <v>1.05298930495352</v>
      </c>
      <c r="F6" s="45">
        <f t="shared" ref="F6:F12" si="1">(C6-D6)/D6</f>
        <v>0.125418458484949</v>
      </c>
      <c r="G6" s="20"/>
      <c r="H6" s="28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</row>
    <row r="7" s="18" customFormat="1" ht="28.8" customHeight="1" spans="1:250">
      <c r="A7" s="46" t="s">
        <v>1141</v>
      </c>
      <c r="B7" s="42">
        <v>3062.22</v>
      </c>
      <c r="C7" s="42">
        <v>3214</v>
      </c>
      <c r="D7" s="43">
        <v>2409.7</v>
      </c>
      <c r="E7" s="44">
        <f t="shared" si="0"/>
        <v>1.04956534801549</v>
      </c>
      <c r="F7" s="45">
        <f t="shared" si="1"/>
        <v>0.333775988712288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</row>
    <row r="8" s="18" customFormat="1" ht="28.05" customHeight="1" spans="1:250">
      <c r="A8" s="46" t="s">
        <v>1142</v>
      </c>
      <c r="B8" s="42">
        <v>838.17</v>
      </c>
      <c r="C8" s="42">
        <v>812.92</v>
      </c>
      <c r="D8" s="43">
        <v>828.66</v>
      </c>
      <c r="E8" s="44">
        <f t="shared" si="0"/>
        <v>0.969874846391544</v>
      </c>
      <c r="F8" s="45">
        <f t="shared" si="1"/>
        <v>-0.018994521275312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</row>
    <row r="9" s="18" customFormat="1" ht="26" customHeight="1" spans="1:250">
      <c r="A9" s="46" t="s">
        <v>1143</v>
      </c>
      <c r="B9" s="42">
        <v>9023.35</v>
      </c>
      <c r="C9" s="42">
        <v>9581.64</v>
      </c>
      <c r="D9" s="43">
        <v>8853.64</v>
      </c>
      <c r="E9" s="44">
        <f t="shared" si="0"/>
        <v>1.06187169953509</v>
      </c>
      <c r="F9" s="45">
        <f t="shared" si="1"/>
        <v>0.0822260674705545</v>
      </c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</row>
    <row r="10" s="18" customFormat="1" ht="30.05" customHeight="1" spans="1:250">
      <c r="A10" s="41" t="s">
        <v>1144</v>
      </c>
      <c r="B10" s="42">
        <v>130.67</v>
      </c>
      <c r="C10" s="42">
        <v>428.98</v>
      </c>
      <c r="D10" s="43">
        <v>122.39</v>
      </c>
      <c r="E10" s="44">
        <f t="shared" si="0"/>
        <v>3.28292645595776</v>
      </c>
      <c r="F10" s="45">
        <f t="shared" si="1"/>
        <v>2.50502492033663</v>
      </c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</row>
    <row r="11" s="18" customFormat="1" ht="28.8" customHeight="1" spans="1:250">
      <c r="A11" s="41" t="s">
        <v>1145</v>
      </c>
      <c r="B11" s="42">
        <v>20179.67</v>
      </c>
      <c r="C11" s="42">
        <v>16949.55</v>
      </c>
      <c r="D11" s="43">
        <v>20282.43</v>
      </c>
      <c r="E11" s="44">
        <f t="shared" si="0"/>
        <v>0.839931971137288</v>
      </c>
      <c r="F11" s="45">
        <f t="shared" si="1"/>
        <v>-0.164323505615451</v>
      </c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</row>
    <row r="12" s="18" customFormat="1" ht="28.8" customHeight="1" spans="1:250">
      <c r="A12" s="30" t="s">
        <v>1146</v>
      </c>
      <c r="B12" s="42">
        <v>32.82</v>
      </c>
      <c r="C12" s="42">
        <v>32.91</v>
      </c>
      <c r="D12" s="43">
        <v>14.89</v>
      </c>
      <c r="E12" s="44">
        <f t="shared" si="0"/>
        <v>1.00274223034735</v>
      </c>
      <c r="F12" s="45">
        <f t="shared" si="1"/>
        <v>1.2102081934184</v>
      </c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</row>
    <row r="13" s="18" customFormat="1" ht="28.8" customHeight="1" spans="1:250">
      <c r="A13" s="47"/>
      <c r="B13" s="42"/>
      <c r="C13" s="42"/>
      <c r="D13" s="43"/>
      <c r="E13" s="44"/>
      <c r="F13" s="45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</row>
    <row r="14" s="18" customFormat="1" ht="28.8" customHeight="1" spans="1:250">
      <c r="A14" s="24"/>
      <c r="B14" s="42"/>
      <c r="C14" s="42"/>
      <c r="D14" s="48"/>
      <c r="E14" s="44"/>
      <c r="F14" s="45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</row>
    <row r="15" s="19" customFormat="1" ht="28.8" customHeight="1" spans="1:250">
      <c r="A15" s="22" t="s">
        <v>1147</v>
      </c>
      <c r="B15" s="31">
        <f>B6+B10+B11+B12</f>
        <v>33266.9</v>
      </c>
      <c r="C15" s="49">
        <f>C6+C10+C11+C12</f>
        <v>31020</v>
      </c>
      <c r="D15" s="33">
        <v>32511.72</v>
      </c>
      <c r="E15" s="50">
        <f t="shared" ref="E15:E18" si="2">C15/B15</f>
        <v>0.932458389570414</v>
      </c>
      <c r="F15" s="51">
        <f t="shared" ref="F15:F18" si="3">(C15-D15)/D15</f>
        <v>-0.0458825309765218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</row>
    <row r="16" s="19" customFormat="1" ht="28.8" customHeight="1" spans="1:250">
      <c r="A16" s="30" t="s">
        <v>1114</v>
      </c>
      <c r="B16" s="25">
        <v>15024.08</v>
      </c>
      <c r="C16" s="42">
        <v>17014.44</v>
      </c>
      <c r="D16" s="26">
        <v>12998</v>
      </c>
      <c r="E16" s="44">
        <f t="shared" si="2"/>
        <v>1.13247799532484</v>
      </c>
      <c r="F16" s="45">
        <f t="shared" si="3"/>
        <v>0.309004462224958</v>
      </c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</row>
    <row r="17" s="19" customFormat="1" ht="28.8" customHeight="1" spans="1:250">
      <c r="A17" s="24" t="s">
        <v>1148</v>
      </c>
      <c r="B17" s="25">
        <v>15024.08</v>
      </c>
      <c r="C17" s="42">
        <v>17014.44</v>
      </c>
      <c r="D17" s="26">
        <v>12998.01</v>
      </c>
      <c r="E17" s="44">
        <f t="shared" si="2"/>
        <v>1.13247799532484</v>
      </c>
      <c r="F17" s="45">
        <f t="shared" si="3"/>
        <v>0.309003455144287</v>
      </c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</row>
    <row r="18" s="19" customFormat="1" ht="38" customHeight="1" spans="1:250">
      <c r="A18" s="22" t="s">
        <v>1149</v>
      </c>
      <c r="B18" s="31">
        <f>B15+B16</f>
        <v>48290.98</v>
      </c>
      <c r="C18" s="49">
        <f>C15+C16</f>
        <v>48034.44</v>
      </c>
      <c r="D18" s="33">
        <f>D15+D16</f>
        <v>45509.72</v>
      </c>
      <c r="E18" s="50">
        <f t="shared" si="2"/>
        <v>0.994687620752364</v>
      </c>
      <c r="F18" s="51">
        <f t="shared" si="3"/>
        <v>0.0554765004047486</v>
      </c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</row>
    <row r="19" s="18" customFormat="1" ht="34" customHeight="1" spans="1:250">
      <c r="A19" s="52"/>
      <c r="B19" s="52"/>
      <c r="C19" s="52"/>
      <c r="D19" s="52"/>
      <c r="E19" s="52"/>
      <c r="F19" s="52"/>
      <c r="G19" s="52"/>
      <c r="H19" s="52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</row>
    <row r="20" s="18" customFormat="1" ht="15.65" spans="1:250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</row>
    <row r="21" s="18" customFormat="1" ht="15.65" spans="1:250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</row>
    <row r="22" s="18" customFormat="1" ht="15.65" spans="1:250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  <c r="IB22" s="20"/>
      <c r="IC22" s="20"/>
      <c r="ID22" s="20"/>
      <c r="IE22" s="20"/>
      <c r="IF22" s="20"/>
      <c r="IG22" s="20"/>
      <c r="IH22" s="20"/>
      <c r="II22" s="20"/>
      <c r="IJ22" s="20"/>
      <c r="IK22" s="20"/>
      <c r="IL22" s="20"/>
      <c r="IM22" s="20"/>
      <c r="IN22" s="20"/>
      <c r="IO22" s="20"/>
      <c r="IP22" s="20"/>
    </row>
    <row r="23" s="18" customFormat="1" ht="15.65" spans="1:250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</row>
    <row r="24" s="18" customFormat="1" ht="15.65" spans="1:250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</row>
    <row r="25" s="18" customFormat="1" ht="15.65" spans="1:250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</row>
    <row r="26" s="18" customFormat="1" ht="15.65" spans="1:250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</row>
    <row r="27" s="18" customFormat="1" ht="15.65" spans="1:250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</row>
  </sheetData>
  <mergeCells count="5">
    <mergeCell ref="A2:F2"/>
    <mergeCell ref="B4:C4"/>
    <mergeCell ref="E4:F4"/>
    <mergeCell ref="A4:A5"/>
    <mergeCell ref="D4:D5"/>
  </mergeCells>
  <printOptions horizontalCentered="1"/>
  <pageMargins left="0.751388888888889" right="0.751388888888889" top="0.802777777777778" bottom="0.60625" header="0.5" footer="0.5"/>
  <pageSetup paperSize="9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31"/>
  <sheetViews>
    <sheetView workbookViewId="0">
      <selection activeCell="J8" sqref="J8"/>
    </sheetView>
  </sheetViews>
  <sheetFormatPr defaultColWidth="9.95575221238938" defaultRowHeight="14.4"/>
  <cols>
    <col min="1" max="1" width="38.3805309734513" style="18" customWidth="1"/>
    <col min="2" max="5" width="14.8230088495575" style="18" customWidth="1"/>
    <col min="6" max="6" width="16.7522123893805" style="18" customWidth="1"/>
    <col min="7" max="16384" width="9.95575221238938" style="18"/>
  </cols>
  <sheetData>
    <row r="1" s="18" customFormat="1" ht="15.65" spans="1:250">
      <c r="A1" s="20" t="s">
        <v>1150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</row>
    <row r="2" s="18" customFormat="1" ht="23" customHeight="1" spans="1:250">
      <c r="A2" s="8" t="s">
        <v>1151</v>
      </c>
      <c r="B2" s="8"/>
      <c r="C2" s="8"/>
      <c r="D2" s="8"/>
      <c r="E2" s="8"/>
      <c r="F2" s="8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</row>
    <row r="3" s="18" customFormat="1" ht="19.45" customHeight="1" spans="1:250">
      <c r="A3" s="20"/>
      <c r="B3" s="20"/>
      <c r="C3" s="20"/>
      <c r="D3" s="20"/>
      <c r="E3" s="21" t="s">
        <v>23</v>
      </c>
      <c r="F3" s="21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</row>
    <row r="4" s="18" customFormat="1" ht="26" customHeight="1" spans="1:250">
      <c r="A4" s="22"/>
      <c r="B4" s="23" t="s">
        <v>927</v>
      </c>
      <c r="C4" s="23"/>
      <c r="D4" s="23" t="s">
        <v>110</v>
      </c>
      <c r="E4" s="23" t="s">
        <v>1137</v>
      </c>
      <c r="F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</row>
    <row r="5" s="18" customFormat="1" ht="23.95" customHeight="1" spans="1:250">
      <c r="A5" s="22" t="s">
        <v>973</v>
      </c>
      <c r="B5" s="23" t="s">
        <v>998</v>
      </c>
      <c r="C5" s="23" t="s">
        <v>30</v>
      </c>
      <c r="D5" s="23"/>
      <c r="E5" s="23" t="s">
        <v>1138</v>
      </c>
      <c r="F5" s="23" t="s">
        <v>1139</v>
      </c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</row>
    <row r="6" s="18" customFormat="1" ht="23" customHeight="1" spans="1:250">
      <c r="A6" s="24" t="s">
        <v>1152</v>
      </c>
      <c r="B6" s="25">
        <f>B7+B8+B9</f>
        <v>11257.17</v>
      </c>
      <c r="C6" s="25">
        <f>C7+C8+C9</f>
        <v>12989.91</v>
      </c>
      <c r="D6" s="26">
        <v>9820.25</v>
      </c>
      <c r="E6" s="27">
        <f t="shared" ref="E6:E8" si="0">C6/B6</f>
        <v>1.15392323292622</v>
      </c>
      <c r="F6" s="27">
        <f t="shared" ref="F6:F16" si="1">(C6-D6)/D6</f>
        <v>0.322767750311856</v>
      </c>
      <c r="G6" s="20"/>
      <c r="H6" s="28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</row>
    <row r="7" s="18" customFormat="1" ht="23" customHeight="1" spans="1:250">
      <c r="A7" s="29" t="s">
        <v>1153</v>
      </c>
      <c r="B7" s="25">
        <v>10670.62</v>
      </c>
      <c r="C7" s="25">
        <v>12074</v>
      </c>
      <c r="D7" s="26">
        <v>8892.07</v>
      </c>
      <c r="E7" s="27">
        <f t="shared" si="0"/>
        <v>1.13151813109266</v>
      </c>
      <c r="F7" s="27">
        <f t="shared" si="1"/>
        <v>0.357839063345205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</row>
    <row r="8" s="18" customFormat="1" ht="23" customHeight="1" spans="1:250">
      <c r="A8" s="29" t="s">
        <v>1154</v>
      </c>
      <c r="B8" s="25">
        <v>586.55</v>
      </c>
      <c r="C8" s="25">
        <v>915.91</v>
      </c>
      <c r="D8" s="26">
        <v>586.59</v>
      </c>
      <c r="E8" s="27">
        <f t="shared" si="0"/>
        <v>1.56152075696872</v>
      </c>
      <c r="F8" s="27">
        <f t="shared" si="1"/>
        <v>0.561414275729214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</row>
    <row r="9" s="18" customFormat="1" ht="23" customHeight="1" spans="1:250">
      <c r="A9" s="29" t="s">
        <v>1155</v>
      </c>
      <c r="B9" s="25"/>
      <c r="C9" s="25"/>
      <c r="D9" s="26">
        <v>341.59</v>
      </c>
      <c r="E9" s="27"/>
      <c r="F9" s="27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</row>
    <row r="10" s="18" customFormat="1" ht="23" customHeight="1" spans="1:250">
      <c r="A10" s="30" t="s">
        <v>1156</v>
      </c>
      <c r="B10" s="25">
        <f>B11+B12+B13+B14</f>
        <v>5957.05</v>
      </c>
      <c r="C10" s="25">
        <f>C11+C12+C13+C14</f>
        <v>6672.2</v>
      </c>
      <c r="D10" s="26">
        <v>5521.41</v>
      </c>
      <c r="E10" s="27">
        <f t="shared" ref="E10:E21" si="2">C10/B10</f>
        <v>1.12005103197052</v>
      </c>
      <c r="F10" s="27">
        <f t="shared" si="1"/>
        <v>0.208423210737837</v>
      </c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</row>
    <row r="11" s="18" customFormat="1" ht="23" customHeight="1" spans="1:250">
      <c r="A11" s="29" t="s">
        <v>1157</v>
      </c>
      <c r="B11" s="25">
        <v>5630.4</v>
      </c>
      <c r="C11" s="25">
        <v>6351.03</v>
      </c>
      <c r="D11" s="26">
        <v>5217.27</v>
      </c>
      <c r="E11" s="27">
        <f t="shared" si="2"/>
        <v>1.12798913043478</v>
      </c>
      <c r="F11" s="27">
        <f t="shared" si="1"/>
        <v>0.217309052435469</v>
      </c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</row>
    <row r="12" s="18" customFormat="1" ht="23" customHeight="1" spans="1:250">
      <c r="A12" s="29" t="s">
        <v>1158</v>
      </c>
      <c r="B12" s="25">
        <v>264.05</v>
      </c>
      <c r="C12" s="25">
        <v>259.72</v>
      </c>
      <c r="D12" s="26">
        <v>240.93</v>
      </c>
      <c r="E12" s="27">
        <f t="shared" si="2"/>
        <v>0.983601590607839</v>
      </c>
      <c r="F12" s="27">
        <f t="shared" si="1"/>
        <v>0.0779894575187815</v>
      </c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</row>
    <row r="13" s="18" customFormat="1" ht="23" customHeight="1" spans="1:250">
      <c r="A13" s="29" t="s">
        <v>1159</v>
      </c>
      <c r="B13" s="25">
        <v>60</v>
      </c>
      <c r="C13" s="25">
        <v>53.92</v>
      </c>
      <c r="D13" s="26">
        <v>60.32</v>
      </c>
      <c r="E13" s="27">
        <f t="shared" si="2"/>
        <v>0.898666666666667</v>
      </c>
      <c r="F13" s="27">
        <f t="shared" si="1"/>
        <v>-0.106100795755968</v>
      </c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</row>
    <row r="14" s="18" customFormat="1" ht="23" customHeight="1" spans="1:250">
      <c r="A14" s="29" t="s">
        <v>1160</v>
      </c>
      <c r="B14" s="25">
        <v>2.6</v>
      </c>
      <c r="C14" s="25">
        <v>7.53</v>
      </c>
      <c r="D14" s="26">
        <v>2.89</v>
      </c>
      <c r="E14" s="27">
        <f t="shared" si="2"/>
        <v>2.89615384615385</v>
      </c>
      <c r="F14" s="27">
        <f t="shared" si="1"/>
        <v>1.60553633217993</v>
      </c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</row>
    <row r="15" s="18" customFormat="1" ht="23" customHeight="1" spans="1:250">
      <c r="A15" s="30" t="s">
        <v>1161</v>
      </c>
      <c r="B15" s="25">
        <f>B16+B17</f>
        <v>14644.96</v>
      </c>
      <c r="C15" s="25">
        <f>C16+C17</f>
        <v>13465.31</v>
      </c>
      <c r="D15" s="26">
        <v>13153.63</v>
      </c>
      <c r="E15" s="27">
        <f t="shared" si="2"/>
        <v>0.919450104336236</v>
      </c>
      <c r="F15" s="27">
        <f t="shared" si="1"/>
        <v>0.0236953601401286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</row>
    <row r="16" s="18" customFormat="1" ht="23" customHeight="1" spans="1:250">
      <c r="A16" s="29" t="s">
        <v>1162</v>
      </c>
      <c r="B16" s="25">
        <v>14638.27</v>
      </c>
      <c r="C16" s="25">
        <v>13465.31</v>
      </c>
      <c r="D16" s="26">
        <v>13153.63</v>
      </c>
      <c r="E16" s="27">
        <f t="shared" si="2"/>
        <v>0.919870312543764</v>
      </c>
      <c r="F16" s="27">
        <f t="shared" si="1"/>
        <v>0.0236953601401286</v>
      </c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</row>
    <row r="17" s="18" customFormat="1" ht="23" customHeight="1" spans="1:250">
      <c r="A17" s="29" t="s">
        <v>1163</v>
      </c>
      <c r="B17" s="25">
        <v>6.69</v>
      </c>
      <c r="C17" s="25"/>
      <c r="D17" s="26"/>
      <c r="E17" s="27"/>
      <c r="F17" s="27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</row>
    <row r="18" s="19" customFormat="1" ht="28" customHeight="1" spans="1:250">
      <c r="A18" s="22" t="s">
        <v>1164</v>
      </c>
      <c r="B18" s="31">
        <f>B6+B10+B15</f>
        <v>31859.18</v>
      </c>
      <c r="C18" s="31">
        <f>C6+C10+C15</f>
        <v>33127.42</v>
      </c>
      <c r="D18" s="31">
        <f>D6+D10+D15</f>
        <v>28495.29</v>
      </c>
      <c r="E18" s="32">
        <f t="shared" si="2"/>
        <v>1.03980767866593</v>
      </c>
      <c r="F18" s="32">
        <f t="shared" ref="F18:F21" si="3">(C18-D18)/D18</f>
        <v>0.162557741998765</v>
      </c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</row>
    <row r="19" s="19" customFormat="1" ht="24" customHeight="1" spans="1:250">
      <c r="A19" s="30" t="s">
        <v>1131</v>
      </c>
      <c r="B19" s="25">
        <v>16431.79</v>
      </c>
      <c r="C19" s="25">
        <v>14907.02</v>
      </c>
      <c r="D19" s="26">
        <v>17015</v>
      </c>
      <c r="E19" s="27">
        <f t="shared" si="2"/>
        <v>0.907206092580297</v>
      </c>
      <c r="F19" s="27">
        <f t="shared" si="3"/>
        <v>-0.123889509256538</v>
      </c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</row>
    <row r="20" s="19" customFormat="1" ht="23" customHeight="1" spans="1:250">
      <c r="A20" s="24" t="s">
        <v>1165</v>
      </c>
      <c r="B20" s="25">
        <v>16431.79</v>
      </c>
      <c r="C20" s="25">
        <v>14907.02</v>
      </c>
      <c r="D20" s="26">
        <v>17015</v>
      </c>
      <c r="E20" s="27">
        <f t="shared" si="2"/>
        <v>0.907206092580297</v>
      </c>
      <c r="F20" s="27">
        <f t="shared" si="3"/>
        <v>-0.123889509256538</v>
      </c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</row>
    <row r="21" s="19" customFormat="1" ht="25" customHeight="1" spans="1:250">
      <c r="A21" s="22" t="s">
        <v>1166</v>
      </c>
      <c r="B21" s="31">
        <f>SUM(B18:B19)</f>
        <v>48290.97</v>
      </c>
      <c r="C21" s="31">
        <f>SUM(C18:C19)</f>
        <v>48034.44</v>
      </c>
      <c r="D21" s="33">
        <f>SUM(D18:D19)</f>
        <v>45510.29</v>
      </c>
      <c r="E21" s="32">
        <f t="shared" si="2"/>
        <v>0.994687826730339</v>
      </c>
      <c r="F21" s="32">
        <f t="shared" si="3"/>
        <v>0.055463280941519</v>
      </c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</row>
    <row r="22" s="18" customFormat="1" ht="31.3" customHeight="1" spans="1:250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  <c r="IB22" s="20"/>
      <c r="IC22" s="20"/>
      <c r="ID22" s="20"/>
      <c r="IE22" s="20"/>
      <c r="IF22" s="20"/>
      <c r="IG22" s="20"/>
      <c r="IH22" s="20"/>
      <c r="II22" s="20"/>
      <c r="IJ22" s="20"/>
      <c r="IK22" s="20"/>
      <c r="IL22" s="20"/>
      <c r="IM22" s="20"/>
      <c r="IN22" s="20"/>
      <c r="IO22" s="20"/>
      <c r="IP22" s="20"/>
    </row>
    <row r="23" s="18" customFormat="1" ht="15.65" spans="1:250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</row>
    <row r="24" s="18" customFormat="1" ht="15.65" spans="1:250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</row>
    <row r="25" s="18" customFormat="1" ht="15.65" spans="1:250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</row>
    <row r="26" s="18" customFormat="1" ht="15.65" spans="1:250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  <c r="IB26" s="20"/>
      <c r="IC26" s="20"/>
      <c r="ID26" s="20"/>
      <c r="IE26" s="20"/>
      <c r="IF26" s="20"/>
      <c r="IG26" s="20"/>
      <c r="IH26" s="20"/>
      <c r="II26" s="20"/>
      <c r="IJ26" s="20"/>
      <c r="IK26" s="20"/>
      <c r="IL26" s="20"/>
      <c r="IM26" s="20"/>
      <c r="IN26" s="20"/>
      <c r="IO26" s="20"/>
      <c r="IP26" s="20"/>
    </row>
    <row r="27" s="18" customFormat="1" ht="15.65" spans="1:250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  <c r="IB27" s="20"/>
      <c r="IC27" s="20"/>
      <c r="ID27" s="20"/>
      <c r="IE27" s="20"/>
      <c r="IF27" s="20"/>
      <c r="IG27" s="20"/>
      <c r="IH27" s="20"/>
      <c r="II27" s="20"/>
      <c r="IJ27" s="20"/>
      <c r="IK27" s="20"/>
      <c r="IL27" s="20"/>
      <c r="IM27" s="20"/>
      <c r="IN27" s="20"/>
      <c r="IO27" s="20"/>
      <c r="IP27" s="20"/>
    </row>
    <row r="28" s="18" customFormat="1" ht="15.65" spans="1:250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</row>
    <row r="29" s="18" customFormat="1" ht="15.65" spans="1:250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</row>
    <row r="30" s="18" customFormat="1" ht="15.65" spans="1:250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</row>
    <row r="31" s="18" customFormat="1" ht="15.65" spans="1:250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  <c r="IB31" s="20"/>
      <c r="IC31" s="20"/>
      <c r="ID31" s="20"/>
      <c r="IE31" s="20"/>
      <c r="IF31" s="20"/>
      <c r="IG31" s="20"/>
      <c r="IH31" s="20"/>
      <c r="II31" s="20"/>
      <c r="IJ31" s="20"/>
      <c r="IK31" s="20"/>
      <c r="IL31" s="20"/>
      <c r="IM31" s="20"/>
      <c r="IN31" s="20"/>
      <c r="IO31" s="20"/>
      <c r="IP31" s="20"/>
    </row>
  </sheetData>
  <mergeCells count="5">
    <mergeCell ref="A2:F2"/>
    <mergeCell ref="E3:F3"/>
    <mergeCell ref="B4:C4"/>
    <mergeCell ref="E4:F4"/>
    <mergeCell ref="D4:D5"/>
  </mergeCells>
  <printOptions horizontalCentered="1" verticalCentered="1"/>
  <pageMargins left="0.751388888888889" right="0.751388888888889" top="0.60625" bottom="0.60625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"/>
  <sheetViews>
    <sheetView workbookViewId="0">
      <selection activeCell="C5" sqref="C5"/>
    </sheetView>
  </sheetViews>
  <sheetFormatPr defaultColWidth="9.95575221238938" defaultRowHeight="15.65"/>
  <cols>
    <col min="1" max="1" width="138.920353982301" style="317" customWidth="1"/>
    <col min="2" max="2" width="11.1681415929204" style="317" customWidth="1"/>
    <col min="3" max="16384" width="9.95575221238938" style="317"/>
  </cols>
  <sheetData>
    <row r="1" s="317" customFormat="1" ht="37" customHeight="1" spans="1:6">
      <c r="A1" s="320" t="s">
        <v>2</v>
      </c>
      <c r="B1" s="321"/>
      <c r="C1" s="321"/>
      <c r="D1" s="321"/>
      <c r="E1" s="321"/>
      <c r="F1" s="321"/>
    </row>
    <row r="2" s="318" customFormat="1" ht="25.5" customHeight="1" spans="1:2">
      <c r="A2" s="322" t="s">
        <v>3</v>
      </c>
      <c r="B2" s="323"/>
    </row>
    <row r="3" s="318" customFormat="1" ht="25.5" customHeight="1" spans="1:2">
      <c r="A3" s="322" t="s">
        <v>4</v>
      </c>
      <c r="B3" s="323"/>
    </row>
    <row r="4" s="318" customFormat="1" ht="25.5" customHeight="1" spans="1:2">
      <c r="A4" s="324" t="s">
        <v>5</v>
      </c>
      <c r="B4" s="323"/>
    </row>
    <row r="5" s="318" customFormat="1" ht="25.5" customHeight="1" spans="1:2">
      <c r="A5" s="324" t="s">
        <v>6</v>
      </c>
      <c r="B5" s="323"/>
    </row>
    <row r="6" s="318" customFormat="1" ht="25.5" customHeight="1" spans="1:2">
      <c r="A6" s="322" t="s">
        <v>7</v>
      </c>
      <c r="B6" s="323"/>
    </row>
    <row r="7" s="318" customFormat="1" ht="25.5" customHeight="1" spans="1:2">
      <c r="A7" s="322" t="s">
        <v>8</v>
      </c>
      <c r="B7" s="323"/>
    </row>
    <row r="8" s="318" customFormat="1" ht="25.5" customHeight="1" spans="1:16384">
      <c r="A8" s="322" t="s">
        <v>9</v>
      </c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/>
      <c r="AS8" s="325"/>
      <c r="AT8" s="325"/>
      <c r="AU8" s="325"/>
      <c r="AV8" s="325"/>
      <c r="AW8" s="325"/>
      <c r="AX8" s="325"/>
      <c r="AY8" s="325"/>
      <c r="AZ8" s="325"/>
      <c r="BA8" s="325"/>
      <c r="BB8" s="325"/>
      <c r="BC8" s="325"/>
      <c r="BD8" s="325"/>
      <c r="BE8" s="325"/>
      <c r="BF8" s="325"/>
      <c r="BG8" s="325"/>
      <c r="BH8" s="325"/>
      <c r="BI8" s="325"/>
      <c r="BJ8" s="325"/>
      <c r="BK8" s="325"/>
      <c r="BL8" s="325"/>
      <c r="BM8" s="325"/>
      <c r="BN8" s="325"/>
      <c r="BO8" s="325"/>
      <c r="BP8" s="325"/>
      <c r="BQ8" s="325"/>
      <c r="BR8" s="325"/>
      <c r="BS8" s="325"/>
      <c r="BT8" s="325"/>
      <c r="BU8" s="325"/>
      <c r="BV8" s="325"/>
      <c r="BW8" s="325"/>
      <c r="BX8" s="325"/>
      <c r="BY8" s="325"/>
      <c r="BZ8" s="325"/>
      <c r="CA8" s="325"/>
      <c r="CB8" s="325"/>
      <c r="CC8" s="325"/>
      <c r="CD8" s="325"/>
      <c r="CE8" s="325"/>
      <c r="CF8" s="325"/>
      <c r="CG8" s="325"/>
      <c r="CH8" s="325"/>
      <c r="CI8" s="325"/>
      <c r="CJ8" s="325"/>
      <c r="CK8" s="325"/>
      <c r="CL8" s="325"/>
      <c r="CM8" s="325"/>
      <c r="CN8" s="325"/>
      <c r="CO8" s="325"/>
      <c r="CP8" s="325"/>
      <c r="CQ8" s="325"/>
      <c r="CR8" s="325"/>
      <c r="CS8" s="325"/>
      <c r="CT8" s="325"/>
      <c r="CU8" s="325"/>
      <c r="CV8" s="325"/>
      <c r="CW8" s="325"/>
      <c r="CX8" s="325"/>
      <c r="CY8" s="325"/>
      <c r="CZ8" s="325"/>
      <c r="DA8" s="325"/>
      <c r="DB8" s="325"/>
      <c r="DC8" s="325"/>
      <c r="DD8" s="325"/>
      <c r="DE8" s="325"/>
      <c r="DF8" s="325"/>
      <c r="DG8" s="325"/>
      <c r="DH8" s="325"/>
      <c r="DI8" s="325"/>
      <c r="DJ8" s="325"/>
      <c r="DK8" s="325"/>
      <c r="DL8" s="325"/>
      <c r="DM8" s="325"/>
      <c r="DN8" s="325"/>
      <c r="DO8" s="325"/>
      <c r="DP8" s="325"/>
      <c r="DQ8" s="325"/>
      <c r="DR8" s="325"/>
      <c r="DS8" s="325"/>
      <c r="DT8" s="325"/>
      <c r="DU8" s="325"/>
      <c r="DV8" s="325"/>
      <c r="DW8" s="325"/>
      <c r="DX8" s="325"/>
      <c r="DY8" s="325"/>
      <c r="DZ8" s="325"/>
      <c r="EA8" s="325"/>
      <c r="EB8" s="325"/>
      <c r="EC8" s="325"/>
      <c r="ED8" s="325"/>
      <c r="EE8" s="325"/>
      <c r="EF8" s="325"/>
      <c r="EG8" s="325"/>
      <c r="EH8" s="325"/>
      <c r="EI8" s="325"/>
      <c r="EJ8" s="325"/>
      <c r="EK8" s="325"/>
      <c r="EL8" s="325"/>
      <c r="EM8" s="325"/>
      <c r="EN8" s="325"/>
      <c r="EO8" s="325"/>
      <c r="EP8" s="325"/>
      <c r="EQ8" s="325"/>
      <c r="ER8" s="325"/>
      <c r="ES8" s="325"/>
      <c r="ET8" s="325"/>
      <c r="EU8" s="325"/>
      <c r="EV8" s="325"/>
      <c r="EW8" s="325"/>
      <c r="EX8" s="325"/>
      <c r="EY8" s="325"/>
      <c r="EZ8" s="325"/>
      <c r="FA8" s="325"/>
      <c r="FB8" s="325"/>
      <c r="FC8" s="325"/>
      <c r="FD8" s="325"/>
      <c r="FE8" s="325"/>
      <c r="FF8" s="325"/>
      <c r="FG8" s="325"/>
      <c r="FH8" s="325"/>
      <c r="FI8" s="325"/>
      <c r="FJ8" s="325"/>
      <c r="FK8" s="325"/>
      <c r="FL8" s="325"/>
      <c r="FM8" s="325"/>
      <c r="FN8" s="325"/>
      <c r="FO8" s="325"/>
      <c r="FP8" s="325"/>
      <c r="FQ8" s="325"/>
      <c r="FR8" s="325"/>
      <c r="FS8" s="325"/>
      <c r="FT8" s="325"/>
      <c r="FU8" s="325"/>
      <c r="FV8" s="325"/>
      <c r="FW8" s="325"/>
      <c r="FX8" s="325"/>
      <c r="FY8" s="325"/>
      <c r="FZ8" s="325"/>
      <c r="GA8" s="325"/>
      <c r="GB8" s="325"/>
      <c r="GC8" s="325"/>
      <c r="GD8" s="325"/>
      <c r="GE8" s="325"/>
      <c r="GF8" s="325"/>
      <c r="GG8" s="325"/>
      <c r="GH8" s="325"/>
      <c r="GI8" s="325"/>
      <c r="GJ8" s="325"/>
      <c r="GK8" s="325"/>
      <c r="GL8" s="325"/>
      <c r="GM8" s="325"/>
      <c r="GN8" s="325"/>
      <c r="GO8" s="325"/>
      <c r="GP8" s="325"/>
      <c r="GQ8" s="325"/>
      <c r="GR8" s="325"/>
      <c r="GS8" s="325"/>
      <c r="GT8" s="325"/>
      <c r="GU8" s="325"/>
      <c r="GV8" s="325"/>
      <c r="GW8" s="325"/>
      <c r="GX8" s="325"/>
      <c r="GY8" s="325"/>
      <c r="GZ8" s="325"/>
      <c r="HA8" s="325"/>
      <c r="HB8" s="325"/>
      <c r="HC8" s="325"/>
      <c r="HD8" s="325"/>
      <c r="HE8" s="325"/>
      <c r="HF8" s="325"/>
      <c r="HG8" s="325"/>
      <c r="HH8" s="325"/>
      <c r="HI8" s="325"/>
      <c r="HJ8" s="325"/>
      <c r="HK8" s="325"/>
      <c r="HL8" s="325"/>
      <c r="HM8" s="325"/>
      <c r="HN8" s="325"/>
      <c r="HO8" s="325"/>
      <c r="HP8" s="325"/>
      <c r="HQ8" s="325"/>
      <c r="HR8" s="325"/>
      <c r="HS8" s="325"/>
      <c r="HT8" s="325"/>
      <c r="HU8" s="325"/>
      <c r="HV8" s="325"/>
      <c r="HW8" s="325"/>
      <c r="HX8" s="325"/>
      <c r="HY8" s="325"/>
      <c r="HZ8" s="325"/>
      <c r="IA8" s="325"/>
      <c r="IB8" s="325"/>
      <c r="IC8" s="325"/>
      <c r="ID8" s="325"/>
      <c r="IE8" s="325"/>
      <c r="IF8" s="325"/>
      <c r="IG8" s="325"/>
      <c r="IH8" s="325"/>
      <c r="II8" s="325"/>
      <c r="IJ8" s="325"/>
      <c r="IK8" s="325"/>
      <c r="IL8" s="325"/>
      <c r="IM8" s="325"/>
      <c r="IN8" s="325"/>
      <c r="IO8" s="325"/>
      <c r="IP8" s="325"/>
      <c r="IQ8" s="325"/>
      <c r="IR8" s="325"/>
      <c r="IS8" s="325"/>
      <c r="IT8" s="325"/>
      <c r="IU8" s="325"/>
      <c r="IV8" s="325"/>
      <c r="IW8" s="325"/>
      <c r="IX8" s="325"/>
      <c r="IY8" s="325"/>
      <c r="IZ8" s="325"/>
      <c r="JA8" s="325"/>
      <c r="JB8" s="325"/>
      <c r="JC8" s="325"/>
      <c r="JD8" s="325"/>
      <c r="JE8" s="325"/>
      <c r="JF8" s="325"/>
      <c r="JG8" s="325"/>
      <c r="JH8" s="325"/>
      <c r="JI8" s="325"/>
      <c r="JJ8" s="325"/>
      <c r="JK8" s="325"/>
      <c r="JL8" s="325"/>
      <c r="JM8" s="325"/>
      <c r="JN8" s="325"/>
      <c r="JO8" s="325"/>
      <c r="JP8" s="325"/>
      <c r="JQ8" s="325"/>
      <c r="JR8" s="325"/>
      <c r="JS8" s="325"/>
      <c r="JT8" s="325"/>
      <c r="JU8" s="325"/>
      <c r="JV8" s="325"/>
      <c r="JW8" s="325"/>
      <c r="JX8" s="325"/>
      <c r="JY8" s="325"/>
      <c r="JZ8" s="325"/>
      <c r="KA8" s="325"/>
      <c r="KB8" s="325"/>
      <c r="KC8" s="325"/>
      <c r="KD8" s="325"/>
      <c r="KE8" s="325"/>
      <c r="KF8" s="325"/>
      <c r="KG8" s="325"/>
      <c r="KH8" s="325"/>
      <c r="KI8" s="325"/>
      <c r="KJ8" s="325"/>
      <c r="KK8" s="325"/>
      <c r="KL8" s="325"/>
      <c r="KM8" s="325"/>
      <c r="KN8" s="325"/>
      <c r="KO8" s="325"/>
      <c r="KP8" s="325"/>
      <c r="KQ8" s="325"/>
      <c r="KR8" s="325"/>
      <c r="KS8" s="325"/>
      <c r="KT8" s="325"/>
      <c r="KU8" s="325"/>
      <c r="KV8" s="325"/>
      <c r="KW8" s="325"/>
      <c r="KX8" s="325"/>
      <c r="KY8" s="325"/>
      <c r="KZ8" s="325"/>
      <c r="LA8" s="325"/>
      <c r="LB8" s="325"/>
      <c r="LC8" s="325"/>
      <c r="LD8" s="325"/>
      <c r="LE8" s="325"/>
      <c r="LF8" s="325"/>
      <c r="LG8" s="325"/>
      <c r="LH8" s="325"/>
      <c r="LI8" s="325"/>
      <c r="LJ8" s="325"/>
      <c r="LK8" s="325"/>
      <c r="LL8" s="325"/>
      <c r="LM8" s="325"/>
      <c r="LN8" s="325"/>
      <c r="LO8" s="325"/>
      <c r="LP8" s="325"/>
      <c r="LQ8" s="325"/>
      <c r="LR8" s="325"/>
      <c r="LS8" s="325"/>
      <c r="LT8" s="325"/>
      <c r="LU8" s="325"/>
      <c r="LV8" s="325"/>
      <c r="LW8" s="325"/>
      <c r="LX8" s="325"/>
      <c r="LY8" s="325"/>
      <c r="LZ8" s="325"/>
      <c r="MA8" s="325"/>
      <c r="MB8" s="325"/>
      <c r="MC8" s="325"/>
      <c r="MD8" s="325"/>
      <c r="ME8" s="325"/>
      <c r="MF8" s="325"/>
      <c r="MG8" s="325"/>
      <c r="MH8" s="325"/>
      <c r="MI8" s="325"/>
      <c r="MJ8" s="325"/>
      <c r="MK8" s="325"/>
      <c r="ML8" s="325"/>
      <c r="MM8" s="325"/>
      <c r="MN8" s="325"/>
      <c r="MO8" s="325"/>
      <c r="MP8" s="325"/>
      <c r="MQ8" s="325"/>
      <c r="MR8" s="325"/>
      <c r="MS8" s="325"/>
      <c r="MT8" s="325"/>
      <c r="MU8" s="325"/>
      <c r="MV8" s="325"/>
      <c r="MW8" s="325"/>
      <c r="MX8" s="325"/>
      <c r="MY8" s="325"/>
      <c r="MZ8" s="325"/>
      <c r="NA8" s="325"/>
      <c r="NB8" s="325"/>
      <c r="NC8" s="325"/>
      <c r="ND8" s="325"/>
      <c r="NE8" s="325"/>
      <c r="NF8" s="325"/>
      <c r="NG8" s="325"/>
      <c r="NH8" s="325"/>
      <c r="NI8" s="325"/>
      <c r="NJ8" s="325"/>
      <c r="NK8" s="325"/>
      <c r="NL8" s="325"/>
      <c r="NM8" s="325"/>
      <c r="NN8" s="325"/>
      <c r="NO8" s="325"/>
      <c r="NP8" s="325"/>
      <c r="NQ8" s="325"/>
      <c r="NR8" s="325"/>
      <c r="NS8" s="325"/>
      <c r="NT8" s="325"/>
      <c r="NU8" s="325"/>
      <c r="NV8" s="325"/>
      <c r="NW8" s="325"/>
      <c r="NX8" s="325"/>
      <c r="NY8" s="325"/>
      <c r="NZ8" s="325"/>
      <c r="OA8" s="325"/>
      <c r="OB8" s="325"/>
      <c r="OC8" s="325"/>
      <c r="OD8" s="325"/>
      <c r="OE8" s="325"/>
      <c r="OF8" s="325"/>
      <c r="OG8" s="325"/>
      <c r="OH8" s="325"/>
      <c r="OI8" s="325"/>
      <c r="OJ8" s="325"/>
      <c r="OK8" s="325"/>
      <c r="OL8" s="325"/>
      <c r="OM8" s="325"/>
      <c r="ON8" s="325"/>
      <c r="OO8" s="325"/>
      <c r="OP8" s="325"/>
      <c r="OQ8" s="325"/>
      <c r="OR8" s="325"/>
      <c r="OS8" s="325"/>
      <c r="OT8" s="325"/>
      <c r="OU8" s="325"/>
      <c r="OV8" s="325"/>
      <c r="OW8" s="325"/>
      <c r="OX8" s="325"/>
      <c r="OY8" s="325"/>
      <c r="OZ8" s="325"/>
      <c r="PA8" s="325"/>
      <c r="PB8" s="325"/>
      <c r="PC8" s="325"/>
      <c r="PD8" s="325"/>
      <c r="PE8" s="325"/>
      <c r="PF8" s="325"/>
      <c r="PG8" s="325"/>
      <c r="PH8" s="325"/>
      <c r="PI8" s="325"/>
      <c r="PJ8" s="325"/>
      <c r="PK8" s="325"/>
      <c r="PL8" s="325"/>
      <c r="PM8" s="325"/>
      <c r="PN8" s="325"/>
      <c r="PO8" s="325"/>
      <c r="PP8" s="325"/>
      <c r="PQ8" s="325"/>
      <c r="PR8" s="325"/>
      <c r="PS8" s="325"/>
      <c r="PT8" s="325"/>
      <c r="PU8" s="325"/>
      <c r="PV8" s="325"/>
      <c r="PW8" s="325"/>
      <c r="PX8" s="325"/>
      <c r="PY8" s="325"/>
      <c r="PZ8" s="325"/>
      <c r="QA8" s="325"/>
      <c r="QB8" s="325"/>
      <c r="QC8" s="325"/>
      <c r="QD8" s="325"/>
      <c r="QE8" s="325"/>
      <c r="QF8" s="325"/>
      <c r="QG8" s="325"/>
      <c r="QH8" s="325"/>
      <c r="QI8" s="325"/>
      <c r="QJ8" s="325"/>
      <c r="QK8" s="325"/>
      <c r="QL8" s="325"/>
      <c r="QM8" s="325"/>
      <c r="QN8" s="325"/>
      <c r="QO8" s="325"/>
      <c r="QP8" s="325"/>
      <c r="QQ8" s="325"/>
      <c r="QR8" s="325"/>
      <c r="QS8" s="325"/>
      <c r="QT8" s="325"/>
      <c r="QU8" s="325"/>
      <c r="QV8" s="325"/>
      <c r="QW8" s="325"/>
      <c r="QX8" s="325"/>
      <c r="QY8" s="325"/>
      <c r="QZ8" s="325"/>
      <c r="RA8" s="325"/>
      <c r="RB8" s="325"/>
      <c r="RC8" s="325"/>
      <c r="RD8" s="325"/>
      <c r="RE8" s="325"/>
      <c r="RF8" s="325"/>
      <c r="RG8" s="325"/>
      <c r="RH8" s="325"/>
      <c r="RI8" s="325"/>
      <c r="RJ8" s="325"/>
      <c r="RK8" s="325"/>
      <c r="RL8" s="325"/>
      <c r="RM8" s="325"/>
      <c r="RN8" s="325"/>
      <c r="RO8" s="325"/>
      <c r="RP8" s="325"/>
      <c r="RQ8" s="325"/>
      <c r="RR8" s="325"/>
      <c r="RS8" s="325"/>
      <c r="RT8" s="325"/>
      <c r="RU8" s="325"/>
      <c r="RV8" s="325"/>
      <c r="RW8" s="325"/>
      <c r="RX8" s="325"/>
      <c r="RY8" s="325"/>
      <c r="RZ8" s="325"/>
      <c r="SA8" s="325"/>
      <c r="SB8" s="325"/>
      <c r="SC8" s="325"/>
      <c r="SD8" s="325"/>
      <c r="SE8" s="325"/>
      <c r="SF8" s="325"/>
      <c r="SG8" s="325"/>
      <c r="SH8" s="325"/>
      <c r="SI8" s="325"/>
      <c r="SJ8" s="325"/>
      <c r="SK8" s="325"/>
      <c r="SL8" s="325"/>
      <c r="SM8" s="325"/>
      <c r="SN8" s="325"/>
      <c r="SO8" s="325"/>
      <c r="SP8" s="325"/>
      <c r="SQ8" s="325"/>
      <c r="SR8" s="325"/>
      <c r="SS8" s="325"/>
      <c r="ST8" s="325"/>
      <c r="SU8" s="325"/>
      <c r="SV8" s="325"/>
      <c r="SW8" s="325"/>
      <c r="SX8" s="325"/>
      <c r="SY8" s="325"/>
      <c r="SZ8" s="325"/>
      <c r="TA8" s="325"/>
      <c r="TB8" s="325"/>
      <c r="TC8" s="325"/>
      <c r="TD8" s="325"/>
      <c r="TE8" s="325"/>
      <c r="TF8" s="325"/>
      <c r="TG8" s="325"/>
      <c r="TH8" s="325"/>
      <c r="TI8" s="325"/>
      <c r="TJ8" s="325"/>
      <c r="TK8" s="325"/>
      <c r="TL8" s="325"/>
      <c r="TM8" s="325"/>
      <c r="TN8" s="325"/>
      <c r="TO8" s="325"/>
      <c r="TP8" s="325"/>
      <c r="TQ8" s="325"/>
      <c r="TR8" s="325"/>
      <c r="TS8" s="325"/>
      <c r="TT8" s="325"/>
      <c r="TU8" s="325"/>
      <c r="TV8" s="325"/>
      <c r="TW8" s="325"/>
      <c r="TX8" s="325"/>
      <c r="TY8" s="325"/>
      <c r="TZ8" s="325"/>
      <c r="UA8" s="325"/>
      <c r="UB8" s="325"/>
      <c r="UC8" s="325"/>
      <c r="UD8" s="325"/>
      <c r="UE8" s="325"/>
      <c r="UF8" s="325"/>
      <c r="UG8" s="325"/>
      <c r="UH8" s="325"/>
      <c r="UI8" s="325"/>
      <c r="UJ8" s="325"/>
      <c r="UK8" s="325"/>
      <c r="UL8" s="325"/>
      <c r="UM8" s="325"/>
      <c r="UN8" s="325"/>
      <c r="UO8" s="325"/>
      <c r="UP8" s="325"/>
      <c r="UQ8" s="325"/>
      <c r="UR8" s="325"/>
      <c r="US8" s="325"/>
      <c r="UT8" s="325"/>
      <c r="UU8" s="325"/>
      <c r="UV8" s="325"/>
      <c r="UW8" s="325"/>
      <c r="UX8" s="325"/>
      <c r="UY8" s="325"/>
      <c r="UZ8" s="325"/>
      <c r="VA8" s="325"/>
      <c r="VB8" s="325"/>
      <c r="VC8" s="325"/>
      <c r="VD8" s="325"/>
      <c r="VE8" s="325"/>
      <c r="VF8" s="325"/>
      <c r="VG8" s="325"/>
      <c r="VH8" s="325"/>
      <c r="VI8" s="325"/>
      <c r="VJ8" s="325"/>
      <c r="VK8" s="325"/>
      <c r="VL8" s="325"/>
      <c r="VM8" s="325"/>
      <c r="VN8" s="325"/>
      <c r="VO8" s="325"/>
      <c r="VP8" s="325"/>
      <c r="VQ8" s="325"/>
      <c r="VR8" s="325"/>
      <c r="VS8" s="325"/>
      <c r="VT8" s="325"/>
      <c r="VU8" s="325"/>
      <c r="VV8" s="325"/>
      <c r="VW8" s="325"/>
      <c r="VX8" s="325"/>
      <c r="VY8" s="325"/>
      <c r="VZ8" s="325"/>
      <c r="WA8" s="325"/>
      <c r="WB8" s="325"/>
      <c r="WC8" s="325"/>
      <c r="WD8" s="325"/>
      <c r="WE8" s="325"/>
      <c r="WF8" s="325"/>
      <c r="WG8" s="325"/>
      <c r="WH8" s="325"/>
      <c r="WI8" s="325"/>
      <c r="WJ8" s="325"/>
      <c r="WK8" s="325"/>
      <c r="WL8" s="325"/>
      <c r="WM8" s="325"/>
      <c r="WN8" s="325"/>
      <c r="WO8" s="325"/>
      <c r="WP8" s="325"/>
      <c r="WQ8" s="325"/>
      <c r="WR8" s="325"/>
      <c r="WS8" s="325"/>
      <c r="WT8" s="325"/>
      <c r="WU8" s="325"/>
      <c r="WV8" s="325"/>
      <c r="WW8" s="325"/>
      <c r="WX8" s="325"/>
      <c r="WY8" s="325"/>
      <c r="WZ8" s="325"/>
      <c r="XA8" s="325"/>
      <c r="XB8" s="325"/>
      <c r="XC8" s="325"/>
      <c r="XD8" s="325"/>
      <c r="XE8" s="325"/>
      <c r="XF8" s="325"/>
      <c r="XG8" s="325"/>
      <c r="XH8" s="325"/>
      <c r="XI8" s="325"/>
      <c r="XJ8" s="325"/>
      <c r="XK8" s="325"/>
      <c r="XL8" s="325"/>
      <c r="XM8" s="325"/>
      <c r="XN8" s="325"/>
      <c r="XO8" s="325"/>
      <c r="XP8" s="325"/>
      <c r="XQ8" s="325"/>
      <c r="XR8" s="325"/>
      <c r="XS8" s="325"/>
      <c r="XT8" s="325"/>
      <c r="XU8" s="325"/>
      <c r="XV8" s="325"/>
      <c r="XW8" s="325"/>
      <c r="XX8" s="325"/>
      <c r="XY8" s="325"/>
      <c r="XZ8" s="325"/>
      <c r="YA8" s="325"/>
      <c r="YB8" s="325"/>
      <c r="YC8" s="325"/>
      <c r="YD8" s="325"/>
      <c r="YE8" s="325"/>
      <c r="YF8" s="325"/>
      <c r="YG8" s="325"/>
      <c r="YH8" s="325"/>
      <c r="YI8" s="325"/>
      <c r="YJ8" s="325"/>
      <c r="YK8" s="325"/>
      <c r="YL8" s="325"/>
      <c r="YM8" s="325"/>
      <c r="YN8" s="325"/>
      <c r="YO8" s="325"/>
      <c r="YP8" s="325"/>
      <c r="YQ8" s="325"/>
      <c r="YR8" s="325"/>
      <c r="YS8" s="325"/>
      <c r="YT8" s="325"/>
      <c r="YU8" s="325"/>
      <c r="YV8" s="325"/>
      <c r="YW8" s="325"/>
      <c r="YX8" s="325"/>
      <c r="YY8" s="325"/>
      <c r="YZ8" s="325"/>
      <c r="ZA8" s="325"/>
      <c r="ZB8" s="325"/>
      <c r="ZC8" s="325"/>
      <c r="ZD8" s="325"/>
      <c r="ZE8" s="325"/>
      <c r="ZF8" s="325"/>
      <c r="ZG8" s="325"/>
      <c r="ZH8" s="325"/>
      <c r="ZI8" s="325"/>
      <c r="ZJ8" s="325"/>
      <c r="ZK8" s="325"/>
      <c r="ZL8" s="325"/>
      <c r="ZM8" s="325"/>
      <c r="ZN8" s="325"/>
      <c r="ZO8" s="325"/>
      <c r="ZP8" s="325"/>
      <c r="ZQ8" s="325"/>
      <c r="ZR8" s="325"/>
      <c r="ZS8" s="325"/>
      <c r="ZT8" s="325"/>
      <c r="ZU8" s="325"/>
      <c r="ZV8" s="325"/>
      <c r="ZW8" s="325"/>
      <c r="ZX8" s="325"/>
      <c r="ZY8" s="325"/>
      <c r="ZZ8" s="325"/>
      <c r="AAA8" s="325"/>
      <c r="AAB8" s="325"/>
      <c r="AAC8" s="325"/>
      <c r="AAD8" s="325"/>
      <c r="AAE8" s="325"/>
      <c r="AAF8" s="325"/>
      <c r="AAG8" s="325"/>
      <c r="AAH8" s="325"/>
      <c r="AAI8" s="325"/>
      <c r="AAJ8" s="325"/>
      <c r="AAK8" s="325"/>
      <c r="AAL8" s="325"/>
      <c r="AAM8" s="325"/>
      <c r="AAN8" s="325"/>
      <c r="AAO8" s="325"/>
      <c r="AAP8" s="325"/>
      <c r="AAQ8" s="325"/>
      <c r="AAR8" s="325"/>
      <c r="AAS8" s="325"/>
      <c r="AAT8" s="325"/>
      <c r="AAU8" s="325"/>
      <c r="AAV8" s="325"/>
      <c r="AAW8" s="325"/>
      <c r="AAX8" s="325"/>
      <c r="AAY8" s="325"/>
      <c r="AAZ8" s="325"/>
      <c r="ABA8" s="325"/>
      <c r="ABB8" s="325"/>
      <c r="ABC8" s="325"/>
      <c r="ABD8" s="325"/>
      <c r="ABE8" s="325"/>
      <c r="ABF8" s="325"/>
      <c r="ABG8" s="325"/>
      <c r="ABH8" s="325"/>
      <c r="ABI8" s="325"/>
      <c r="ABJ8" s="325"/>
      <c r="ABK8" s="325"/>
      <c r="ABL8" s="325"/>
      <c r="ABM8" s="325"/>
      <c r="ABN8" s="325"/>
      <c r="ABO8" s="325"/>
      <c r="ABP8" s="325"/>
      <c r="ABQ8" s="325"/>
      <c r="ABR8" s="325"/>
      <c r="ABS8" s="325"/>
      <c r="ABT8" s="325"/>
      <c r="ABU8" s="325"/>
      <c r="ABV8" s="325"/>
      <c r="ABW8" s="325"/>
      <c r="ABX8" s="325"/>
      <c r="ABY8" s="325"/>
      <c r="ABZ8" s="325"/>
      <c r="ACA8" s="325"/>
      <c r="ACB8" s="325"/>
      <c r="ACC8" s="325"/>
      <c r="ACD8" s="325"/>
      <c r="ACE8" s="325"/>
      <c r="ACF8" s="325"/>
      <c r="ACG8" s="325"/>
      <c r="ACH8" s="325"/>
      <c r="ACI8" s="325"/>
      <c r="ACJ8" s="325"/>
      <c r="ACK8" s="325"/>
      <c r="ACL8" s="325"/>
      <c r="ACM8" s="325"/>
      <c r="ACN8" s="325"/>
      <c r="ACO8" s="325"/>
      <c r="ACP8" s="325"/>
      <c r="ACQ8" s="325"/>
      <c r="ACR8" s="325"/>
      <c r="ACS8" s="325"/>
      <c r="ACT8" s="325"/>
      <c r="ACU8" s="325"/>
      <c r="ACV8" s="325"/>
      <c r="ACW8" s="325"/>
      <c r="ACX8" s="325"/>
      <c r="ACY8" s="325"/>
      <c r="ACZ8" s="325"/>
      <c r="ADA8" s="325"/>
      <c r="ADB8" s="325"/>
      <c r="ADC8" s="325"/>
      <c r="ADD8" s="325"/>
      <c r="ADE8" s="325"/>
      <c r="ADF8" s="325"/>
      <c r="ADG8" s="325"/>
      <c r="ADH8" s="325"/>
      <c r="ADI8" s="325"/>
      <c r="ADJ8" s="325"/>
      <c r="ADK8" s="325"/>
      <c r="ADL8" s="325"/>
      <c r="ADM8" s="325"/>
      <c r="ADN8" s="325"/>
      <c r="ADO8" s="325"/>
      <c r="ADP8" s="325"/>
      <c r="ADQ8" s="325"/>
      <c r="ADR8" s="325"/>
      <c r="ADS8" s="325"/>
      <c r="ADT8" s="325"/>
      <c r="ADU8" s="325"/>
      <c r="ADV8" s="325"/>
      <c r="ADW8" s="325"/>
      <c r="ADX8" s="325"/>
      <c r="ADY8" s="325"/>
      <c r="ADZ8" s="325"/>
      <c r="AEA8" s="325"/>
      <c r="AEB8" s="325"/>
      <c r="AEC8" s="325"/>
      <c r="AED8" s="325"/>
      <c r="AEE8" s="325"/>
      <c r="AEF8" s="325"/>
      <c r="AEG8" s="325"/>
      <c r="AEH8" s="325"/>
      <c r="AEI8" s="325"/>
      <c r="AEJ8" s="325"/>
      <c r="AEK8" s="325"/>
      <c r="AEL8" s="325"/>
      <c r="AEM8" s="325"/>
      <c r="AEN8" s="325"/>
      <c r="AEO8" s="325"/>
      <c r="AEP8" s="325"/>
      <c r="AEQ8" s="325"/>
      <c r="AER8" s="325"/>
      <c r="AES8" s="325"/>
      <c r="AET8" s="325"/>
      <c r="AEU8" s="325"/>
      <c r="AEV8" s="325"/>
      <c r="AEW8" s="325"/>
      <c r="AEX8" s="325"/>
      <c r="AEY8" s="325"/>
      <c r="AEZ8" s="325"/>
      <c r="AFA8" s="325"/>
      <c r="AFB8" s="325"/>
      <c r="AFC8" s="325"/>
      <c r="AFD8" s="325"/>
      <c r="AFE8" s="325"/>
      <c r="AFF8" s="325"/>
      <c r="AFG8" s="325"/>
      <c r="AFH8" s="325"/>
      <c r="AFI8" s="325"/>
      <c r="AFJ8" s="325"/>
      <c r="AFK8" s="325"/>
      <c r="AFL8" s="325"/>
      <c r="AFM8" s="325"/>
      <c r="AFN8" s="325"/>
      <c r="AFO8" s="325"/>
      <c r="AFP8" s="325"/>
      <c r="AFQ8" s="325"/>
      <c r="AFR8" s="325"/>
      <c r="AFS8" s="325"/>
      <c r="AFT8" s="325"/>
      <c r="AFU8" s="325"/>
      <c r="AFV8" s="325"/>
      <c r="AFW8" s="325"/>
      <c r="AFX8" s="325"/>
      <c r="AFY8" s="325"/>
      <c r="AFZ8" s="325"/>
      <c r="AGA8" s="325"/>
      <c r="AGB8" s="325"/>
      <c r="AGC8" s="325"/>
      <c r="AGD8" s="325"/>
      <c r="AGE8" s="325"/>
      <c r="AGF8" s="325"/>
      <c r="AGG8" s="325"/>
      <c r="AGH8" s="325"/>
      <c r="AGI8" s="325"/>
      <c r="AGJ8" s="325"/>
      <c r="AGK8" s="325"/>
      <c r="AGL8" s="325"/>
      <c r="AGM8" s="325"/>
      <c r="AGN8" s="325"/>
      <c r="AGO8" s="325"/>
      <c r="AGP8" s="325"/>
      <c r="AGQ8" s="325"/>
      <c r="AGR8" s="325"/>
      <c r="AGS8" s="325"/>
      <c r="AGT8" s="325"/>
      <c r="AGU8" s="325"/>
      <c r="AGV8" s="325"/>
      <c r="AGW8" s="325"/>
      <c r="AGX8" s="325"/>
      <c r="AGY8" s="325"/>
      <c r="AGZ8" s="325"/>
      <c r="AHA8" s="325"/>
      <c r="AHB8" s="325"/>
      <c r="AHC8" s="325"/>
      <c r="AHD8" s="325"/>
      <c r="AHE8" s="325"/>
      <c r="AHF8" s="325"/>
      <c r="AHG8" s="325"/>
      <c r="AHH8" s="325"/>
      <c r="AHI8" s="325"/>
      <c r="AHJ8" s="325"/>
      <c r="AHK8" s="325"/>
      <c r="AHL8" s="325"/>
      <c r="AHM8" s="325"/>
      <c r="AHN8" s="325"/>
      <c r="AHO8" s="325"/>
      <c r="AHP8" s="325"/>
      <c r="AHQ8" s="325"/>
      <c r="AHR8" s="325"/>
      <c r="AHS8" s="325"/>
      <c r="AHT8" s="325"/>
      <c r="AHU8" s="325"/>
      <c r="AHV8" s="325"/>
      <c r="AHW8" s="325"/>
      <c r="AHX8" s="325"/>
      <c r="AHY8" s="325"/>
      <c r="AHZ8" s="325"/>
      <c r="AIA8" s="325"/>
      <c r="AIB8" s="325"/>
      <c r="AIC8" s="325"/>
      <c r="AID8" s="325"/>
      <c r="AIE8" s="325"/>
      <c r="AIF8" s="325"/>
      <c r="AIG8" s="325"/>
      <c r="AIH8" s="325"/>
      <c r="AII8" s="325"/>
      <c r="AIJ8" s="325"/>
      <c r="AIK8" s="325"/>
      <c r="AIL8" s="325"/>
      <c r="AIM8" s="325"/>
      <c r="AIN8" s="325"/>
      <c r="AIO8" s="325"/>
      <c r="AIP8" s="325"/>
      <c r="AIQ8" s="325"/>
      <c r="AIR8" s="325"/>
      <c r="AIS8" s="325"/>
      <c r="AIT8" s="325"/>
      <c r="AIU8" s="325"/>
      <c r="AIV8" s="325"/>
      <c r="AIW8" s="325"/>
      <c r="AIX8" s="325"/>
      <c r="AIY8" s="325"/>
      <c r="AIZ8" s="325"/>
      <c r="AJA8" s="325"/>
      <c r="AJB8" s="325"/>
      <c r="AJC8" s="325"/>
      <c r="AJD8" s="325"/>
      <c r="AJE8" s="325"/>
      <c r="AJF8" s="325"/>
      <c r="AJG8" s="325"/>
      <c r="AJH8" s="325"/>
      <c r="AJI8" s="325"/>
      <c r="AJJ8" s="325"/>
      <c r="AJK8" s="325"/>
      <c r="AJL8" s="325"/>
      <c r="AJM8" s="325"/>
      <c r="AJN8" s="325"/>
      <c r="AJO8" s="325"/>
      <c r="AJP8" s="325"/>
      <c r="AJQ8" s="325"/>
      <c r="AJR8" s="325"/>
      <c r="AJS8" s="325"/>
      <c r="AJT8" s="325"/>
      <c r="AJU8" s="325"/>
      <c r="AJV8" s="325"/>
      <c r="AJW8" s="325"/>
      <c r="AJX8" s="325"/>
      <c r="AJY8" s="325"/>
      <c r="AJZ8" s="325"/>
      <c r="AKA8" s="325"/>
      <c r="AKB8" s="325"/>
      <c r="AKC8" s="325"/>
      <c r="AKD8" s="325"/>
      <c r="AKE8" s="325"/>
      <c r="AKF8" s="325"/>
      <c r="AKG8" s="325"/>
      <c r="AKH8" s="325"/>
      <c r="AKI8" s="325"/>
      <c r="AKJ8" s="325"/>
      <c r="AKK8" s="325"/>
      <c r="AKL8" s="325"/>
      <c r="AKM8" s="325"/>
      <c r="AKN8" s="325"/>
      <c r="AKO8" s="325"/>
      <c r="AKP8" s="325"/>
      <c r="AKQ8" s="325"/>
      <c r="AKR8" s="325"/>
      <c r="AKS8" s="325"/>
      <c r="AKT8" s="325"/>
      <c r="AKU8" s="325"/>
      <c r="AKV8" s="325"/>
      <c r="AKW8" s="325"/>
      <c r="AKX8" s="325"/>
      <c r="AKY8" s="325"/>
      <c r="AKZ8" s="325"/>
      <c r="ALA8" s="325"/>
      <c r="ALB8" s="325"/>
      <c r="ALC8" s="325"/>
      <c r="ALD8" s="325"/>
      <c r="ALE8" s="325"/>
      <c r="ALF8" s="325"/>
      <c r="ALG8" s="325"/>
      <c r="ALH8" s="325"/>
      <c r="ALI8" s="325"/>
      <c r="ALJ8" s="325"/>
      <c r="ALK8" s="325"/>
      <c r="ALL8" s="325"/>
      <c r="ALM8" s="325"/>
      <c r="ALN8" s="325"/>
      <c r="ALO8" s="325"/>
      <c r="ALP8" s="325"/>
      <c r="ALQ8" s="325"/>
      <c r="ALR8" s="325"/>
      <c r="ALS8" s="325"/>
      <c r="ALT8" s="325"/>
      <c r="ALU8" s="325"/>
      <c r="ALV8" s="325"/>
      <c r="ALW8" s="325"/>
      <c r="ALX8" s="325"/>
      <c r="ALY8" s="325"/>
      <c r="ALZ8" s="325"/>
      <c r="AMA8" s="325"/>
      <c r="AMB8" s="325"/>
      <c r="AMC8" s="325"/>
      <c r="AMD8" s="325"/>
      <c r="AME8" s="325"/>
      <c r="AMF8" s="325"/>
      <c r="AMG8" s="325"/>
      <c r="AMH8" s="325"/>
      <c r="AMI8" s="325"/>
      <c r="AMJ8" s="325"/>
      <c r="AMK8" s="325"/>
      <c r="AML8" s="325"/>
      <c r="AMM8" s="325"/>
      <c r="AMN8" s="325"/>
      <c r="AMO8" s="325"/>
      <c r="AMP8" s="325"/>
      <c r="AMQ8" s="325"/>
      <c r="AMR8" s="325"/>
      <c r="AMS8" s="325"/>
      <c r="AMT8" s="325"/>
      <c r="AMU8" s="325"/>
      <c r="AMV8" s="325"/>
      <c r="AMW8" s="325"/>
      <c r="AMX8" s="325"/>
      <c r="AMY8" s="325"/>
      <c r="AMZ8" s="325"/>
      <c r="ANA8" s="325"/>
      <c r="ANB8" s="325"/>
      <c r="ANC8" s="325"/>
      <c r="AND8" s="325"/>
      <c r="ANE8" s="325"/>
      <c r="ANF8" s="325"/>
      <c r="ANG8" s="325"/>
      <c r="ANH8" s="325"/>
      <c r="ANI8" s="325"/>
      <c r="ANJ8" s="325"/>
      <c r="ANK8" s="325"/>
      <c r="ANL8" s="325"/>
      <c r="ANM8" s="325"/>
      <c r="ANN8" s="325"/>
      <c r="ANO8" s="325"/>
      <c r="ANP8" s="325"/>
      <c r="ANQ8" s="325"/>
      <c r="ANR8" s="325"/>
      <c r="ANS8" s="325"/>
      <c r="ANT8" s="325"/>
      <c r="ANU8" s="325"/>
      <c r="ANV8" s="325"/>
      <c r="ANW8" s="325"/>
      <c r="ANX8" s="325"/>
      <c r="ANY8" s="325"/>
      <c r="ANZ8" s="325"/>
      <c r="AOA8" s="325"/>
      <c r="AOB8" s="325"/>
      <c r="AOC8" s="325"/>
      <c r="AOD8" s="325"/>
      <c r="AOE8" s="325"/>
      <c r="AOF8" s="325"/>
      <c r="AOG8" s="325"/>
      <c r="AOH8" s="325"/>
      <c r="AOI8" s="325"/>
      <c r="AOJ8" s="325"/>
      <c r="AOK8" s="325"/>
      <c r="AOL8" s="325"/>
      <c r="AOM8" s="325"/>
      <c r="AON8" s="325"/>
      <c r="AOO8" s="325"/>
      <c r="AOP8" s="325"/>
      <c r="AOQ8" s="325"/>
      <c r="AOR8" s="325"/>
      <c r="AOS8" s="325"/>
      <c r="AOT8" s="325"/>
      <c r="AOU8" s="325"/>
      <c r="AOV8" s="325"/>
      <c r="AOW8" s="325"/>
      <c r="AOX8" s="325"/>
      <c r="AOY8" s="325"/>
      <c r="AOZ8" s="325"/>
      <c r="APA8" s="325"/>
      <c r="APB8" s="325"/>
      <c r="APC8" s="325"/>
      <c r="APD8" s="325"/>
      <c r="APE8" s="325"/>
      <c r="APF8" s="325"/>
      <c r="APG8" s="325"/>
      <c r="APH8" s="325"/>
      <c r="API8" s="325"/>
      <c r="APJ8" s="325"/>
      <c r="APK8" s="325"/>
      <c r="APL8" s="325"/>
      <c r="APM8" s="325"/>
      <c r="APN8" s="325"/>
      <c r="APO8" s="325"/>
      <c r="APP8" s="325"/>
      <c r="APQ8" s="325"/>
      <c r="APR8" s="325"/>
      <c r="APS8" s="325"/>
      <c r="APT8" s="325"/>
      <c r="APU8" s="325"/>
      <c r="APV8" s="325"/>
      <c r="APW8" s="325"/>
      <c r="APX8" s="325"/>
      <c r="APY8" s="325"/>
      <c r="APZ8" s="325"/>
      <c r="AQA8" s="325"/>
      <c r="AQB8" s="325"/>
      <c r="AQC8" s="325"/>
      <c r="AQD8" s="325"/>
      <c r="AQE8" s="325"/>
      <c r="AQF8" s="325"/>
      <c r="AQG8" s="325"/>
      <c r="AQH8" s="325"/>
      <c r="AQI8" s="325"/>
      <c r="AQJ8" s="325"/>
      <c r="AQK8" s="325"/>
      <c r="AQL8" s="325"/>
      <c r="AQM8" s="325"/>
      <c r="AQN8" s="325"/>
      <c r="AQO8" s="325"/>
      <c r="AQP8" s="325"/>
      <c r="AQQ8" s="325"/>
      <c r="AQR8" s="325"/>
      <c r="AQS8" s="325"/>
      <c r="AQT8" s="325"/>
      <c r="AQU8" s="325"/>
      <c r="AQV8" s="325"/>
      <c r="AQW8" s="325"/>
      <c r="AQX8" s="325"/>
      <c r="AQY8" s="325"/>
      <c r="AQZ8" s="325"/>
      <c r="ARA8" s="325"/>
      <c r="ARB8" s="325"/>
      <c r="ARC8" s="325"/>
      <c r="ARD8" s="325"/>
      <c r="ARE8" s="325"/>
      <c r="ARF8" s="325"/>
      <c r="ARG8" s="325"/>
      <c r="ARH8" s="325"/>
      <c r="ARI8" s="325"/>
      <c r="ARJ8" s="325"/>
      <c r="ARK8" s="325"/>
      <c r="ARL8" s="325"/>
      <c r="ARM8" s="325"/>
      <c r="ARN8" s="325"/>
      <c r="ARO8" s="325"/>
      <c r="ARP8" s="325"/>
      <c r="ARQ8" s="325"/>
      <c r="ARR8" s="325"/>
      <c r="ARS8" s="325"/>
      <c r="ART8" s="325"/>
      <c r="ARU8" s="325"/>
      <c r="ARV8" s="325"/>
      <c r="ARW8" s="325"/>
      <c r="ARX8" s="325"/>
      <c r="ARY8" s="325"/>
      <c r="ARZ8" s="325"/>
      <c r="ASA8" s="325"/>
      <c r="ASB8" s="325"/>
      <c r="ASC8" s="325"/>
      <c r="ASD8" s="325"/>
      <c r="ASE8" s="325"/>
      <c r="ASF8" s="325"/>
      <c r="ASG8" s="325"/>
      <c r="ASH8" s="325"/>
      <c r="ASI8" s="325"/>
      <c r="ASJ8" s="325"/>
      <c r="ASK8" s="325"/>
      <c r="ASL8" s="325"/>
      <c r="ASM8" s="325"/>
      <c r="ASN8" s="325"/>
      <c r="ASO8" s="325"/>
      <c r="ASP8" s="325"/>
      <c r="ASQ8" s="325"/>
      <c r="ASR8" s="325"/>
      <c r="ASS8" s="325"/>
      <c r="AST8" s="325"/>
      <c r="ASU8" s="325"/>
      <c r="ASV8" s="325"/>
      <c r="ASW8" s="325"/>
      <c r="ASX8" s="325"/>
      <c r="ASY8" s="325"/>
      <c r="ASZ8" s="325"/>
      <c r="ATA8" s="325"/>
      <c r="ATB8" s="325"/>
      <c r="ATC8" s="325"/>
      <c r="ATD8" s="325"/>
      <c r="ATE8" s="325"/>
      <c r="ATF8" s="325"/>
      <c r="ATG8" s="325"/>
      <c r="ATH8" s="325"/>
      <c r="ATI8" s="325"/>
      <c r="ATJ8" s="325"/>
      <c r="ATK8" s="325"/>
      <c r="ATL8" s="325"/>
      <c r="ATM8" s="325"/>
      <c r="ATN8" s="325"/>
      <c r="ATO8" s="325"/>
      <c r="ATP8" s="325"/>
      <c r="ATQ8" s="325"/>
      <c r="ATR8" s="325"/>
      <c r="ATS8" s="325"/>
      <c r="ATT8" s="325"/>
      <c r="ATU8" s="325"/>
      <c r="ATV8" s="325"/>
      <c r="ATW8" s="325"/>
      <c r="ATX8" s="325"/>
      <c r="ATY8" s="325"/>
      <c r="ATZ8" s="325"/>
      <c r="AUA8" s="325"/>
      <c r="AUB8" s="325"/>
      <c r="AUC8" s="325"/>
      <c r="AUD8" s="325"/>
      <c r="AUE8" s="325"/>
      <c r="AUF8" s="325"/>
      <c r="AUG8" s="325"/>
      <c r="AUH8" s="325"/>
      <c r="AUI8" s="325"/>
      <c r="AUJ8" s="325"/>
      <c r="AUK8" s="325"/>
      <c r="AUL8" s="325"/>
      <c r="AUM8" s="325"/>
      <c r="AUN8" s="325"/>
      <c r="AUO8" s="325"/>
      <c r="AUP8" s="325"/>
      <c r="AUQ8" s="325"/>
      <c r="AUR8" s="325"/>
      <c r="AUS8" s="325"/>
      <c r="AUT8" s="325"/>
      <c r="AUU8" s="325"/>
      <c r="AUV8" s="325"/>
      <c r="AUW8" s="325"/>
      <c r="AUX8" s="325"/>
      <c r="AUY8" s="325"/>
      <c r="AUZ8" s="325"/>
      <c r="AVA8" s="325"/>
      <c r="AVB8" s="325"/>
      <c r="AVC8" s="325"/>
      <c r="AVD8" s="325"/>
      <c r="AVE8" s="325"/>
      <c r="AVF8" s="325"/>
      <c r="AVG8" s="325"/>
      <c r="AVH8" s="325"/>
      <c r="AVI8" s="325"/>
      <c r="AVJ8" s="325"/>
      <c r="AVK8" s="325"/>
      <c r="AVL8" s="325"/>
      <c r="AVM8" s="325"/>
      <c r="AVN8" s="325"/>
      <c r="AVO8" s="325"/>
      <c r="AVP8" s="325"/>
      <c r="AVQ8" s="325"/>
      <c r="AVR8" s="325"/>
      <c r="AVS8" s="325"/>
      <c r="AVT8" s="325"/>
      <c r="AVU8" s="325"/>
      <c r="AVV8" s="325"/>
      <c r="AVW8" s="325"/>
      <c r="AVX8" s="325"/>
      <c r="AVY8" s="325"/>
      <c r="AVZ8" s="325"/>
      <c r="AWA8" s="325"/>
      <c r="AWB8" s="325"/>
      <c r="AWC8" s="325"/>
      <c r="AWD8" s="325"/>
      <c r="AWE8" s="325"/>
      <c r="AWF8" s="325"/>
      <c r="AWG8" s="325"/>
      <c r="AWH8" s="325"/>
      <c r="AWI8" s="325"/>
      <c r="AWJ8" s="325"/>
      <c r="AWK8" s="325"/>
      <c r="AWL8" s="325"/>
      <c r="AWM8" s="325"/>
      <c r="AWN8" s="325"/>
      <c r="AWO8" s="325"/>
      <c r="AWP8" s="325"/>
      <c r="AWQ8" s="325"/>
      <c r="AWR8" s="325"/>
      <c r="AWS8" s="325"/>
      <c r="AWT8" s="325"/>
      <c r="AWU8" s="325"/>
      <c r="AWV8" s="325"/>
      <c r="AWW8" s="325"/>
      <c r="AWX8" s="325"/>
      <c r="AWY8" s="325"/>
      <c r="AWZ8" s="325"/>
      <c r="AXA8" s="325"/>
      <c r="AXB8" s="325"/>
      <c r="AXC8" s="325"/>
      <c r="AXD8" s="325"/>
      <c r="AXE8" s="325"/>
      <c r="AXF8" s="325"/>
      <c r="AXG8" s="325"/>
      <c r="AXH8" s="325"/>
      <c r="AXI8" s="325"/>
      <c r="AXJ8" s="325"/>
      <c r="AXK8" s="325"/>
      <c r="AXL8" s="325"/>
      <c r="AXM8" s="325"/>
      <c r="AXN8" s="325"/>
      <c r="AXO8" s="325"/>
      <c r="AXP8" s="325"/>
      <c r="AXQ8" s="325"/>
      <c r="AXR8" s="325"/>
      <c r="AXS8" s="325"/>
      <c r="AXT8" s="325"/>
      <c r="AXU8" s="325"/>
      <c r="AXV8" s="325"/>
      <c r="AXW8" s="325"/>
      <c r="AXX8" s="325"/>
      <c r="AXY8" s="325"/>
      <c r="AXZ8" s="325"/>
      <c r="AYA8" s="325"/>
      <c r="AYB8" s="325"/>
      <c r="AYC8" s="325"/>
      <c r="AYD8" s="325"/>
      <c r="AYE8" s="325"/>
      <c r="AYF8" s="325"/>
      <c r="AYG8" s="325"/>
      <c r="AYH8" s="325"/>
      <c r="AYI8" s="325"/>
      <c r="AYJ8" s="325"/>
      <c r="AYK8" s="325"/>
      <c r="AYL8" s="325"/>
      <c r="AYM8" s="325"/>
      <c r="AYN8" s="325"/>
      <c r="AYO8" s="325"/>
      <c r="AYP8" s="325"/>
      <c r="AYQ8" s="325"/>
      <c r="AYR8" s="325"/>
      <c r="AYS8" s="325"/>
      <c r="AYT8" s="325"/>
      <c r="AYU8" s="325"/>
      <c r="AYV8" s="325"/>
      <c r="AYW8" s="325"/>
      <c r="AYX8" s="325"/>
      <c r="AYY8" s="325"/>
      <c r="AYZ8" s="325"/>
      <c r="AZA8" s="325"/>
      <c r="AZB8" s="325"/>
      <c r="AZC8" s="325"/>
      <c r="AZD8" s="325"/>
      <c r="AZE8" s="325"/>
      <c r="AZF8" s="325"/>
      <c r="AZG8" s="325"/>
      <c r="AZH8" s="325"/>
      <c r="AZI8" s="325"/>
      <c r="AZJ8" s="325"/>
      <c r="AZK8" s="325"/>
      <c r="AZL8" s="325"/>
      <c r="AZM8" s="325"/>
      <c r="AZN8" s="325"/>
      <c r="AZO8" s="325"/>
      <c r="AZP8" s="325"/>
      <c r="AZQ8" s="325"/>
      <c r="AZR8" s="325"/>
      <c r="AZS8" s="325"/>
      <c r="AZT8" s="325"/>
      <c r="AZU8" s="325"/>
      <c r="AZV8" s="325"/>
      <c r="AZW8" s="325"/>
      <c r="AZX8" s="325"/>
      <c r="AZY8" s="325"/>
      <c r="AZZ8" s="325"/>
      <c r="BAA8" s="325"/>
      <c r="BAB8" s="325"/>
      <c r="BAC8" s="325"/>
      <c r="BAD8" s="325"/>
      <c r="BAE8" s="325"/>
      <c r="BAF8" s="325"/>
      <c r="BAG8" s="325"/>
      <c r="BAH8" s="325"/>
      <c r="BAI8" s="325"/>
      <c r="BAJ8" s="325"/>
      <c r="BAK8" s="325"/>
      <c r="BAL8" s="325"/>
      <c r="BAM8" s="325"/>
      <c r="BAN8" s="325"/>
      <c r="BAO8" s="325"/>
      <c r="BAP8" s="325"/>
      <c r="BAQ8" s="325"/>
      <c r="BAR8" s="325"/>
      <c r="BAS8" s="325"/>
      <c r="BAT8" s="325"/>
      <c r="BAU8" s="325"/>
      <c r="BAV8" s="325"/>
      <c r="BAW8" s="325"/>
      <c r="BAX8" s="325"/>
      <c r="BAY8" s="325"/>
      <c r="BAZ8" s="325"/>
      <c r="BBA8" s="325"/>
      <c r="BBB8" s="325"/>
      <c r="BBC8" s="325"/>
      <c r="BBD8" s="325"/>
      <c r="BBE8" s="325"/>
      <c r="BBF8" s="325"/>
      <c r="BBG8" s="325"/>
      <c r="BBH8" s="325"/>
      <c r="BBI8" s="325"/>
      <c r="BBJ8" s="325"/>
      <c r="BBK8" s="325"/>
      <c r="BBL8" s="325"/>
      <c r="BBM8" s="325"/>
      <c r="BBN8" s="325"/>
      <c r="BBO8" s="325"/>
      <c r="BBP8" s="325"/>
      <c r="BBQ8" s="325"/>
      <c r="BBR8" s="325"/>
      <c r="BBS8" s="325"/>
      <c r="BBT8" s="325"/>
      <c r="BBU8" s="325"/>
      <c r="BBV8" s="325"/>
      <c r="BBW8" s="325"/>
      <c r="BBX8" s="325"/>
      <c r="BBY8" s="325"/>
      <c r="BBZ8" s="325"/>
      <c r="BCA8" s="325"/>
      <c r="BCB8" s="325"/>
      <c r="BCC8" s="325"/>
      <c r="BCD8" s="325"/>
      <c r="BCE8" s="325"/>
      <c r="BCF8" s="325"/>
      <c r="BCG8" s="325"/>
      <c r="BCH8" s="325"/>
      <c r="BCI8" s="325"/>
      <c r="BCJ8" s="325"/>
      <c r="BCK8" s="325"/>
      <c r="BCL8" s="325"/>
      <c r="BCM8" s="325"/>
      <c r="BCN8" s="325"/>
      <c r="BCO8" s="325"/>
      <c r="BCP8" s="325"/>
      <c r="BCQ8" s="325"/>
      <c r="BCR8" s="325"/>
      <c r="BCS8" s="325"/>
      <c r="BCT8" s="325"/>
      <c r="BCU8" s="325"/>
      <c r="BCV8" s="325"/>
      <c r="BCW8" s="325"/>
      <c r="BCX8" s="325"/>
      <c r="BCY8" s="325"/>
      <c r="BCZ8" s="325"/>
      <c r="BDA8" s="325"/>
      <c r="BDB8" s="325"/>
      <c r="BDC8" s="325"/>
      <c r="BDD8" s="325"/>
      <c r="BDE8" s="325"/>
      <c r="BDF8" s="325"/>
      <c r="BDG8" s="325"/>
      <c r="BDH8" s="325"/>
      <c r="BDI8" s="325"/>
      <c r="BDJ8" s="325"/>
      <c r="BDK8" s="325"/>
      <c r="BDL8" s="325"/>
      <c r="BDM8" s="325"/>
      <c r="BDN8" s="325"/>
      <c r="BDO8" s="325"/>
      <c r="BDP8" s="325"/>
      <c r="BDQ8" s="325"/>
      <c r="BDR8" s="325"/>
      <c r="BDS8" s="325"/>
      <c r="BDT8" s="325"/>
      <c r="BDU8" s="325"/>
      <c r="BDV8" s="325"/>
      <c r="BDW8" s="325"/>
      <c r="BDX8" s="325"/>
      <c r="BDY8" s="325"/>
      <c r="BDZ8" s="325"/>
      <c r="BEA8" s="325"/>
      <c r="BEB8" s="325"/>
      <c r="BEC8" s="325"/>
      <c r="BED8" s="325"/>
      <c r="BEE8" s="325"/>
      <c r="BEF8" s="325"/>
      <c r="BEG8" s="325"/>
      <c r="BEH8" s="325"/>
      <c r="BEI8" s="325"/>
      <c r="BEJ8" s="325"/>
      <c r="BEK8" s="325"/>
      <c r="BEL8" s="325"/>
      <c r="BEM8" s="325"/>
      <c r="BEN8" s="325"/>
      <c r="BEO8" s="325"/>
      <c r="BEP8" s="325"/>
      <c r="BEQ8" s="325"/>
      <c r="BER8" s="325"/>
      <c r="BES8" s="325"/>
      <c r="BET8" s="325"/>
      <c r="BEU8" s="325"/>
      <c r="BEV8" s="325"/>
      <c r="BEW8" s="325"/>
      <c r="BEX8" s="325"/>
      <c r="BEY8" s="325"/>
      <c r="BEZ8" s="325"/>
      <c r="BFA8" s="325"/>
      <c r="BFB8" s="325"/>
      <c r="BFC8" s="325"/>
      <c r="BFD8" s="325"/>
      <c r="BFE8" s="325"/>
      <c r="BFF8" s="325"/>
      <c r="BFG8" s="325"/>
      <c r="BFH8" s="325"/>
      <c r="BFI8" s="325"/>
      <c r="BFJ8" s="325"/>
      <c r="BFK8" s="325"/>
      <c r="BFL8" s="325"/>
      <c r="BFM8" s="325"/>
      <c r="BFN8" s="325"/>
      <c r="BFO8" s="325"/>
      <c r="BFP8" s="325"/>
      <c r="BFQ8" s="325"/>
      <c r="BFR8" s="325"/>
      <c r="BFS8" s="325"/>
      <c r="BFT8" s="325"/>
      <c r="BFU8" s="325"/>
      <c r="BFV8" s="325"/>
      <c r="BFW8" s="325"/>
      <c r="BFX8" s="325"/>
      <c r="BFY8" s="325"/>
      <c r="BFZ8" s="325"/>
      <c r="BGA8" s="325"/>
      <c r="BGB8" s="325"/>
      <c r="BGC8" s="325"/>
      <c r="BGD8" s="325"/>
      <c r="BGE8" s="325"/>
      <c r="BGF8" s="325"/>
      <c r="BGG8" s="325"/>
      <c r="BGH8" s="325"/>
      <c r="BGI8" s="325"/>
      <c r="BGJ8" s="325"/>
      <c r="BGK8" s="325"/>
      <c r="BGL8" s="325"/>
      <c r="BGM8" s="325"/>
      <c r="BGN8" s="325"/>
      <c r="BGO8" s="325"/>
      <c r="BGP8" s="325"/>
      <c r="BGQ8" s="325"/>
      <c r="BGR8" s="325"/>
      <c r="BGS8" s="325"/>
      <c r="BGT8" s="325"/>
      <c r="BGU8" s="325"/>
      <c r="BGV8" s="325"/>
      <c r="BGW8" s="325"/>
      <c r="BGX8" s="325"/>
      <c r="BGY8" s="325"/>
      <c r="BGZ8" s="325"/>
      <c r="BHA8" s="325"/>
      <c r="BHB8" s="325"/>
      <c r="BHC8" s="325"/>
      <c r="BHD8" s="325"/>
      <c r="BHE8" s="325"/>
      <c r="BHF8" s="325"/>
      <c r="BHG8" s="325"/>
      <c r="BHH8" s="325"/>
      <c r="BHI8" s="325"/>
      <c r="BHJ8" s="325"/>
      <c r="BHK8" s="325"/>
      <c r="BHL8" s="325"/>
      <c r="BHM8" s="325"/>
      <c r="BHN8" s="325"/>
      <c r="BHO8" s="325"/>
      <c r="BHP8" s="325"/>
      <c r="BHQ8" s="325"/>
      <c r="BHR8" s="325"/>
      <c r="BHS8" s="325"/>
      <c r="BHT8" s="325"/>
      <c r="BHU8" s="325"/>
      <c r="BHV8" s="325"/>
      <c r="BHW8" s="325"/>
      <c r="BHX8" s="325"/>
      <c r="BHY8" s="325"/>
      <c r="BHZ8" s="325"/>
      <c r="BIA8" s="325"/>
      <c r="BIB8" s="325"/>
      <c r="BIC8" s="325"/>
      <c r="BID8" s="325"/>
      <c r="BIE8" s="325"/>
      <c r="BIF8" s="325"/>
      <c r="BIG8" s="325"/>
      <c r="BIH8" s="325"/>
      <c r="BII8" s="325"/>
      <c r="BIJ8" s="325"/>
      <c r="BIK8" s="325"/>
      <c r="BIL8" s="325"/>
      <c r="BIM8" s="325"/>
      <c r="BIN8" s="325"/>
      <c r="BIO8" s="325"/>
      <c r="BIP8" s="325"/>
      <c r="BIQ8" s="325"/>
      <c r="BIR8" s="325"/>
      <c r="BIS8" s="325"/>
      <c r="BIT8" s="325"/>
      <c r="BIU8" s="325"/>
      <c r="BIV8" s="325"/>
      <c r="BIW8" s="325"/>
      <c r="BIX8" s="325"/>
      <c r="BIY8" s="325"/>
      <c r="BIZ8" s="325"/>
      <c r="BJA8" s="325"/>
      <c r="BJB8" s="325"/>
      <c r="BJC8" s="325"/>
      <c r="BJD8" s="325"/>
      <c r="BJE8" s="325"/>
      <c r="BJF8" s="325"/>
      <c r="BJG8" s="325"/>
      <c r="BJH8" s="325"/>
      <c r="BJI8" s="325"/>
      <c r="BJJ8" s="325"/>
      <c r="BJK8" s="325"/>
      <c r="BJL8" s="325"/>
      <c r="BJM8" s="325"/>
      <c r="BJN8" s="325"/>
      <c r="BJO8" s="325"/>
      <c r="BJP8" s="325"/>
      <c r="BJQ8" s="325"/>
      <c r="BJR8" s="325"/>
      <c r="BJS8" s="325"/>
      <c r="BJT8" s="325"/>
      <c r="BJU8" s="325"/>
      <c r="BJV8" s="325"/>
      <c r="BJW8" s="325"/>
      <c r="BJX8" s="325"/>
      <c r="BJY8" s="325"/>
      <c r="BJZ8" s="325"/>
      <c r="BKA8" s="325"/>
      <c r="BKB8" s="325"/>
      <c r="BKC8" s="325"/>
      <c r="BKD8" s="325"/>
      <c r="BKE8" s="325"/>
      <c r="BKF8" s="325"/>
      <c r="BKG8" s="325"/>
      <c r="BKH8" s="325"/>
      <c r="BKI8" s="325"/>
      <c r="BKJ8" s="325"/>
      <c r="BKK8" s="325"/>
      <c r="BKL8" s="325"/>
      <c r="BKM8" s="325"/>
      <c r="BKN8" s="325"/>
      <c r="BKO8" s="325"/>
      <c r="BKP8" s="325"/>
      <c r="BKQ8" s="325"/>
      <c r="BKR8" s="325"/>
      <c r="BKS8" s="325"/>
      <c r="BKT8" s="325"/>
      <c r="BKU8" s="325"/>
      <c r="BKV8" s="325"/>
      <c r="BKW8" s="325"/>
      <c r="BKX8" s="325"/>
      <c r="BKY8" s="325"/>
      <c r="BKZ8" s="325"/>
      <c r="BLA8" s="325"/>
      <c r="BLB8" s="325"/>
      <c r="BLC8" s="325"/>
      <c r="BLD8" s="325"/>
      <c r="BLE8" s="325"/>
      <c r="BLF8" s="325"/>
      <c r="BLG8" s="325"/>
      <c r="BLH8" s="325"/>
      <c r="BLI8" s="325"/>
      <c r="BLJ8" s="325"/>
      <c r="BLK8" s="325"/>
      <c r="BLL8" s="325"/>
      <c r="BLM8" s="325"/>
      <c r="BLN8" s="325"/>
      <c r="BLO8" s="325"/>
      <c r="BLP8" s="325"/>
      <c r="BLQ8" s="325"/>
      <c r="BLR8" s="325"/>
      <c r="BLS8" s="325"/>
      <c r="BLT8" s="325"/>
      <c r="BLU8" s="325"/>
      <c r="BLV8" s="325"/>
      <c r="BLW8" s="325"/>
      <c r="BLX8" s="325"/>
      <c r="BLY8" s="325"/>
      <c r="BLZ8" s="325"/>
      <c r="BMA8" s="325"/>
      <c r="BMB8" s="325"/>
      <c r="BMC8" s="325"/>
      <c r="BMD8" s="325"/>
      <c r="BME8" s="325"/>
      <c r="BMF8" s="325"/>
      <c r="BMG8" s="325"/>
      <c r="BMH8" s="325"/>
      <c r="BMI8" s="325"/>
      <c r="BMJ8" s="325"/>
      <c r="BMK8" s="325"/>
      <c r="BML8" s="325"/>
      <c r="BMM8" s="325"/>
      <c r="BMN8" s="325"/>
      <c r="BMO8" s="325"/>
      <c r="BMP8" s="325"/>
      <c r="BMQ8" s="325"/>
      <c r="BMR8" s="325"/>
      <c r="BMS8" s="325"/>
      <c r="BMT8" s="325"/>
      <c r="BMU8" s="325"/>
      <c r="BMV8" s="325"/>
      <c r="BMW8" s="325"/>
      <c r="BMX8" s="325"/>
      <c r="BMY8" s="325"/>
      <c r="BMZ8" s="325"/>
      <c r="BNA8" s="325"/>
      <c r="BNB8" s="325"/>
      <c r="BNC8" s="325"/>
      <c r="BND8" s="325"/>
      <c r="BNE8" s="325"/>
      <c r="BNF8" s="325"/>
      <c r="BNG8" s="325"/>
      <c r="BNH8" s="325"/>
      <c r="BNI8" s="325"/>
      <c r="BNJ8" s="325"/>
      <c r="BNK8" s="325"/>
      <c r="BNL8" s="325"/>
      <c r="BNM8" s="325"/>
      <c r="BNN8" s="325"/>
      <c r="BNO8" s="325"/>
      <c r="BNP8" s="325"/>
      <c r="BNQ8" s="325"/>
      <c r="BNR8" s="325"/>
      <c r="BNS8" s="325"/>
      <c r="BNT8" s="325"/>
      <c r="BNU8" s="325"/>
      <c r="BNV8" s="325"/>
      <c r="BNW8" s="325"/>
      <c r="BNX8" s="325"/>
      <c r="BNY8" s="325"/>
      <c r="BNZ8" s="325"/>
      <c r="BOA8" s="325"/>
      <c r="BOB8" s="325"/>
      <c r="BOC8" s="325"/>
      <c r="BOD8" s="325"/>
      <c r="BOE8" s="325"/>
      <c r="BOF8" s="325"/>
      <c r="BOG8" s="325"/>
      <c r="BOH8" s="325"/>
      <c r="BOI8" s="325"/>
      <c r="BOJ8" s="325"/>
      <c r="BOK8" s="325"/>
      <c r="BOL8" s="325"/>
      <c r="BOM8" s="325"/>
      <c r="BON8" s="325"/>
      <c r="BOO8" s="325"/>
      <c r="BOP8" s="325"/>
      <c r="BOQ8" s="325"/>
      <c r="BOR8" s="325"/>
      <c r="BOS8" s="325"/>
      <c r="BOT8" s="325"/>
      <c r="BOU8" s="325"/>
      <c r="BOV8" s="325"/>
      <c r="BOW8" s="325"/>
      <c r="BOX8" s="325"/>
      <c r="BOY8" s="325"/>
      <c r="BOZ8" s="325"/>
      <c r="BPA8" s="325"/>
      <c r="BPB8" s="325"/>
      <c r="BPC8" s="325"/>
      <c r="BPD8" s="325"/>
      <c r="BPE8" s="325"/>
      <c r="BPF8" s="325"/>
      <c r="BPG8" s="325"/>
      <c r="BPH8" s="325"/>
      <c r="BPI8" s="325"/>
      <c r="BPJ8" s="325"/>
      <c r="BPK8" s="325"/>
      <c r="BPL8" s="325"/>
      <c r="BPM8" s="325"/>
      <c r="BPN8" s="325"/>
      <c r="BPO8" s="325"/>
      <c r="BPP8" s="325"/>
      <c r="BPQ8" s="325"/>
      <c r="BPR8" s="325"/>
      <c r="BPS8" s="325"/>
      <c r="BPT8" s="325"/>
      <c r="BPU8" s="325"/>
      <c r="BPV8" s="325"/>
      <c r="BPW8" s="325"/>
      <c r="BPX8" s="325"/>
      <c r="BPY8" s="325"/>
      <c r="BPZ8" s="325"/>
      <c r="BQA8" s="325"/>
      <c r="BQB8" s="325"/>
      <c r="BQC8" s="325"/>
      <c r="BQD8" s="325"/>
      <c r="BQE8" s="325"/>
      <c r="BQF8" s="325"/>
      <c r="BQG8" s="325"/>
      <c r="BQH8" s="325"/>
      <c r="BQI8" s="325"/>
      <c r="BQJ8" s="325"/>
      <c r="BQK8" s="325"/>
      <c r="BQL8" s="325"/>
      <c r="BQM8" s="325"/>
      <c r="BQN8" s="325"/>
      <c r="BQO8" s="325"/>
      <c r="BQP8" s="325"/>
      <c r="BQQ8" s="325"/>
      <c r="BQR8" s="325"/>
      <c r="BQS8" s="325"/>
      <c r="BQT8" s="325"/>
      <c r="BQU8" s="325"/>
      <c r="BQV8" s="325"/>
      <c r="BQW8" s="325"/>
      <c r="BQX8" s="325"/>
      <c r="BQY8" s="325"/>
      <c r="BQZ8" s="325"/>
      <c r="BRA8" s="325"/>
      <c r="BRB8" s="325"/>
      <c r="BRC8" s="325"/>
      <c r="BRD8" s="325"/>
      <c r="BRE8" s="325"/>
      <c r="BRF8" s="325"/>
      <c r="BRG8" s="325"/>
      <c r="BRH8" s="325"/>
      <c r="BRI8" s="325"/>
      <c r="BRJ8" s="325"/>
      <c r="BRK8" s="325"/>
      <c r="BRL8" s="325"/>
      <c r="BRM8" s="325"/>
      <c r="BRN8" s="325"/>
      <c r="BRO8" s="325"/>
      <c r="BRP8" s="325"/>
      <c r="BRQ8" s="325"/>
      <c r="BRR8" s="325"/>
      <c r="BRS8" s="325"/>
      <c r="BRT8" s="325"/>
      <c r="BRU8" s="325"/>
      <c r="BRV8" s="325"/>
      <c r="BRW8" s="325"/>
      <c r="BRX8" s="325"/>
      <c r="BRY8" s="325"/>
      <c r="BRZ8" s="325"/>
      <c r="BSA8" s="325"/>
      <c r="BSB8" s="325"/>
      <c r="BSC8" s="325"/>
      <c r="BSD8" s="325"/>
      <c r="BSE8" s="325"/>
      <c r="BSF8" s="325"/>
      <c r="BSG8" s="325"/>
      <c r="BSH8" s="325"/>
      <c r="BSI8" s="325"/>
      <c r="BSJ8" s="325"/>
      <c r="BSK8" s="325"/>
      <c r="BSL8" s="325"/>
      <c r="BSM8" s="325"/>
      <c r="BSN8" s="325"/>
      <c r="BSO8" s="325"/>
      <c r="BSP8" s="325"/>
      <c r="BSQ8" s="325"/>
      <c r="BSR8" s="325"/>
      <c r="BSS8" s="325"/>
      <c r="BST8" s="325"/>
      <c r="BSU8" s="325"/>
      <c r="BSV8" s="325"/>
      <c r="BSW8" s="325"/>
      <c r="BSX8" s="325"/>
      <c r="BSY8" s="325"/>
      <c r="BSZ8" s="325"/>
      <c r="BTA8" s="325"/>
      <c r="BTB8" s="325"/>
      <c r="BTC8" s="325"/>
      <c r="BTD8" s="325"/>
      <c r="BTE8" s="325"/>
      <c r="BTF8" s="325"/>
      <c r="BTG8" s="325"/>
      <c r="BTH8" s="325"/>
      <c r="BTI8" s="325"/>
      <c r="BTJ8" s="325"/>
      <c r="BTK8" s="325"/>
      <c r="BTL8" s="325"/>
      <c r="BTM8" s="325"/>
      <c r="BTN8" s="325"/>
      <c r="BTO8" s="325"/>
      <c r="BTP8" s="325"/>
      <c r="BTQ8" s="325"/>
      <c r="BTR8" s="325"/>
      <c r="BTS8" s="325"/>
      <c r="BTT8" s="325"/>
      <c r="BTU8" s="325"/>
      <c r="BTV8" s="325"/>
      <c r="BTW8" s="325"/>
      <c r="BTX8" s="325"/>
      <c r="BTY8" s="325"/>
      <c r="BTZ8" s="325"/>
      <c r="BUA8" s="325"/>
      <c r="BUB8" s="325"/>
      <c r="BUC8" s="325"/>
      <c r="BUD8" s="325"/>
      <c r="BUE8" s="325"/>
      <c r="BUF8" s="325"/>
      <c r="BUG8" s="325"/>
      <c r="BUH8" s="325"/>
      <c r="BUI8" s="325"/>
      <c r="BUJ8" s="325"/>
      <c r="BUK8" s="325"/>
      <c r="BUL8" s="325"/>
      <c r="BUM8" s="325"/>
      <c r="BUN8" s="325"/>
      <c r="BUO8" s="325"/>
      <c r="BUP8" s="325"/>
      <c r="BUQ8" s="325"/>
      <c r="BUR8" s="325"/>
      <c r="BUS8" s="325"/>
      <c r="BUT8" s="325"/>
      <c r="BUU8" s="325"/>
      <c r="BUV8" s="325"/>
      <c r="BUW8" s="325"/>
      <c r="BUX8" s="325"/>
      <c r="BUY8" s="325"/>
      <c r="BUZ8" s="325"/>
      <c r="BVA8" s="325"/>
      <c r="BVB8" s="325"/>
      <c r="BVC8" s="325"/>
      <c r="BVD8" s="325"/>
      <c r="BVE8" s="325"/>
      <c r="BVF8" s="325"/>
      <c r="BVG8" s="325"/>
      <c r="BVH8" s="325"/>
      <c r="BVI8" s="325"/>
      <c r="BVJ8" s="325"/>
      <c r="BVK8" s="325"/>
      <c r="BVL8" s="325"/>
      <c r="BVM8" s="325"/>
      <c r="BVN8" s="325"/>
      <c r="BVO8" s="325"/>
      <c r="BVP8" s="325"/>
      <c r="BVQ8" s="325"/>
      <c r="BVR8" s="325"/>
      <c r="BVS8" s="325"/>
      <c r="BVT8" s="325"/>
      <c r="BVU8" s="325"/>
      <c r="BVV8" s="325"/>
      <c r="BVW8" s="325"/>
      <c r="BVX8" s="325"/>
      <c r="BVY8" s="325"/>
      <c r="BVZ8" s="325"/>
      <c r="BWA8" s="325"/>
      <c r="BWB8" s="325"/>
      <c r="BWC8" s="325"/>
      <c r="BWD8" s="325"/>
      <c r="BWE8" s="325"/>
      <c r="BWF8" s="325"/>
      <c r="BWG8" s="325"/>
      <c r="BWH8" s="325"/>
      <c r="BWI8" s="325"/>
      <c r="BWJ8" s="325"/>
      <c r="BWK8" s="325"/>
      <c r="BWL8" s="325"/>
      <c r="BWM8" s="325"/>
      <c r="BWN8" s="325"/>
      <c r="BWO8" s="325"/>
      <c r="BWP8" s="325"/>
      <c r="BWQ8" s="325"/>
      <c r="BWR8" s="325"/>
      <c r="BWS8" s="325"/>
      <c r="BWT8" s="325"/>
      <c r="BWU8" s="325"/>
      <c r="BWV8" s="325"/>
      <c r="BWW8" s="325"/>
      <c r="BWX8" s="325"/>
      <c r="BWY8" s="325"/>
      <c r="BWZ8" s="325"/>
      <c r="BXA8" s="325"/>
      <c r="BXB8" s="325"/>
      <c r="BXC8" s="325"/>
      <c r="BXD8" s="325"/>
      <c r="BXE8" s="325"/>
      <c r="BXF8" s="325"/>
      <c r="BXG8" s="325"/>
      <c r="BXH8" s="325"/>
      <c r="BXI8" s="325"/>
      <c r="BXJ8" s="325"/>
      <c r="BXK8" s="325"/>
      <c r="BXL8" s="325"/>
      <c r="BXM8" s="325"/>
      <c r="BXN8" s="325"/>
      <c r="BXO8" s="325"/>
      <c r="BXP8" s="325"/>
      <c r="BXQ8" s="325"/>
      <c r="BXR8" s="325"/>
      <c r="BXS8" s="325"/>
      <c r="BXT8" s="325"/>
      <c r="BXU8" s="325"/>
      <c r="BXV8" s="325"/>
      <c r="BXW8" s="325"/>
      <c r="BXX8" s="325"/>
      <c r="BXY8" s="325"/>
      <c r="BXZ8" s="325"/>
      <c r="BYA8" s="325"/>
      <c r="BYB8" s="325"/>
      <c r="BYC8" s="325"/>
      <c r="BYD8" s="325"/>
      <c r="BYE8" s="325"/>
      <c r="BYF8" s="325"/>
      <c r="BYG8" s="325"/>
      <c r="BYH8" s="325"/>
      <c r="BYI8" s="325"/>
      <c r="BYJ8" s="325"/>
      <c r="BYK8" s="325"/>
      <c r="BYL8" s="325"/>
      <c r="BYM8" s="325"/>
      <c r="BYN8" s="325"/>
      <c r="BYO8" s="325"/>
      <c r="BYP8" s="325"/>
      <c r="BYQ8" s="325"/>
      <c r="BYR8" s="325"/>
      <c r="BYS8" s="325"/>
      <c r="BYT8" s="325"/>
      <c r="BYU8" s="325"/>
      <c r="BYV8" s="325"/>
      <c r="BYW8" s="325"/>
      <c r="BYX8" s="325"/>
      <c r="BYY8" s="325"/>
      <c r="BYZ8" s="325"/>
      <c r="BZA8" s="325"/>
      <c r="BZB8" s="325"/>
      <c r="BZC8" s="325"/>
      <c r="BZD8" s="325"/>
      <c r="BZE8" s="325"/>
      <c r="BZF8" s="325"/>
      <c r="BZG8" s="325"/>
      <c r="BZH8" s="325"/>
      <c r="BZI8" s="325"/>
      <c r="BZJ8" s="325"/>
      <c r="BZK8" s="325"/>
      <c r="BZL8" s="325"/>
      <c r="BZM8" s="325"/>
      <c r="BZN8" s="325"/>
      <c r="BZO8" s="325"/>
      <c r="BZP8" s="325"/>
      <c r="BZQ8" s="325"/>
      <c r="BZR8" s="325"/>
      <c r="BZS8" s="325"/>
      <c r="BZT8" s="325"/>
      <c r="BZU8" s="325"/>
      <c r="BZV8" s="325"/>
      <c r="BZW8" s="325"/>
      <c r="BZX8" s="325"/>
      <c r="BZY8" s="325"/>
      <c r="BZZ8" s="325"/>
      <c r="CAA8" s="325"/>
      <c r="CAB8" s="325"/>
      <c r="CAC8" s="325"/>
      <c r="CAD8" s="325"/>
      <c r="CAE8" s="325"/>
      <c r="CAF8" s="325"/>
      <c r="CAG8" s="325"/>
      <c r="CAH8" s="325"/>
      <c r="CAI8" s="325"/>
      <c r="CAJ8" s="325"/>
      <c r="CAK8" s="325"/>
      <c r="CAL8" s="325"/>
      <c r="CAM8" s="325"/>
      <c r="CAN8" s="325"/>
      <c r="CAO8" s="325"/>
      <c r="CAP8" s="325"/>
      <c r="CAQ8" s="325"/>
      <c r="CAR8" s="325"/>
      <c r="CAS8" s="325"/>
      <c r="CAT8" s="325"/>
      <c r="CAU8" s="325"/>
      <c r="CAV8" s="325"/>
      <c r="CAW8" s="325"/>
      <c r="CAX8" s="325"/>
      <c r="CAY8" s="325"/>
      <c r="CAZ8" s="325"/>
      <c r="CBA8" s="325"/>
      <c r="CBB8" s="325"/>
      <c r="CBC8" s="325"/>
      <c r="CBD8" s="325"/>
      <c r="CBE8" s="325"/>
      <c r="CBF8" s="325"/>
      <c r="CBG8" s="325"/>
      <c r="CBH8" s="325"/>
      <c r="CBI8" s="325"/>
      <c r="CBJ8" s="325"/>
      <c r="CBK8" s="325"/>
      <c r="CBL8" s="325"/>
      <c r="CBM8" s="325"/>
      <c r="CBN8" s="325"/>
      <c r="CBO8" s="325"/>
      <c r="CBP8" s="325"/>
      <c r="CBQ8" s="325"/>
      <c r="CBR8" s="325"/>
      <c r="CBS8" s="325"/>
      <c r="CBT8" s="325"/>
      <c r="CBU8" s="325"/>
      <c r="CBV8" s="325"/>
      <c r="CBW8" s="325"/>
      <c r="CBX8" s="325"/>
      <c r="CBY8" s="325"/>
      <c r="CBZ8" s="325"/>
      <c r="CCA8" s="325"/>
      <c r="CCB8" s="325"/>
      <c r="CCC8" s="325"/>
      <c r="CCD8" s="325"/>
      <c r="CCE8" s="325"/>
      <c r="CCF8" s="325"/>
      <c r="CCG8" s="325"/>
      <c r="CCH8" s="325"/>
      <c r="CCI8" s="325"/>
      <c r="CCJ8" s="325"/>
      <c r="CCK8" s="325"/>
      <c r="CCL8" s="325"/>
      <c r="CCM8" s="325"/>
      <c r="CCN8" s="325"/>
      <c r="CCO8" s="325"/>
      <c r="CCP8" s="325"/>
      <c r="CCQ8" s="325"/>
      <c r="CCR8" s="325"/>
      <c r="CCS8" s="325"/>
      <c r="CCT8" s="325"/>
      <c r="CCU8" s="325"/>
      <c r="CCV8" s="325"/>
      <c r="CCW8" s="325"/>
      <c r="CCX8" s="325"/>
      <c r="CCY8" s="325"/>
      <c r="CCZ8" s="325"/>
      <c r="CDA8" s="325"/>
      <c r="CDB8" s="325"/>
      <c r="CDC8" s="325"/>
      <c r="CDD8" s="325"/>
      <c r="CDE8" s="325"/>
      <c r="CDF8" s="325"/>
      <c r="CDG8" s="325"/>
      <c r="CDH8" s="325"/>
      <c r="CDI8" s="325"/>
      <c r="CDJ8" s="325"/>
      <c r="CDK8" s="325"/>
      <c r="CDL8" s="325"/>
      <c r="CDM8" s="325"/>
      <c r="CDN8" s="325"/>
      <c r="CDO8" s="325"/>
      <c r="CDP8" s="325"/>
      <c r="CDQ8" s="325"/>
      <c r="CDR8" s="325"/>
      <c r="CDS8" s="325"/>
      <c r="CDT8" s="325"/>
      <c r="CDU8" s="325"/>
      <c r="CDV8" s="325"/>
      <c r="CDW8" s="325"/>
      <c r="CDX8" s="325"/>
      <c r="CDY8" s="325"/>
      <c r="CDZ8" s="325"/>
      <c r="CEA8" s="325"/>
      <c r="CEB8" s="325"/>
      <c r="CEC8" s="325"/>
      <c r="CED8" s="325"/>
      <c r="CEE8" s="325"/>
      <c r="CEF8" s="325"/>
      <c r="CEG8" s="325"/>
      <c r="CEH8" s="325"/>
      <c r="CEI8" s="325"/>
      <c r="CEJ8" s="325"/>
      <c r="CEK8" s="325"/>
      <c r="CEL8" s="325"/>
      <c r="CEM8" s="325"/>
      <c r="CEN8" s="325"/>
      <c r="CEO8" s="325"/>
      <c r="CEP8" s="325"/>
      <c r="CEQ8" s="325"/>
      <c r="CER8" s="325"/>
      <c r="CES8" s="325"/>
      <c r="CET8" s="325"/>
      <c r="CEU8" s="325"/>
      <c r="CEV8" s="325"/>
      <c r="CEW8" s="325"/>
      <c r="CEX8" s="325"/>
      <c r="CEY8" s="325"/>
      <c r="CEZ8" s="325"/>
      <c r="CFA8" s="325"/>
      <c r="CFB8" s="325"/>
      <c r="CFC8" s="325"/>
      <c r="CFD8" s="325"/>
      <c r="CFE8" s="325"/>
      <c r="CFF8" s="325"/>
      <c r="CFG8" s="325"/>
      <c r="CFH8" s="325"/>
      <c r="CFI8" s="325"/>
      <c r="CFJ8" s="325"/>
      <c r="CFK8" s="325"/>
      <c r="CFL8" s="325"/>
      <c r="CFM8" s="325"/>
      <c r="CFN8" s="325"/>
      <c r="CFO8" s="325"/>
      <c r="CFP8" s="325"/>
      <c r="CFQ8" s="325"/>
      <c r="CFR8" s="325"/>
      <c r="CFS8" s="325"/>
      <c r="CFT8" s="325"/>
      <c r="CFU8" s="325"/>
      <c r="CFV8" s="325"/>
      <c r="CFW8" s="325"/>
      <c r="CFX8" s="325"/>
      <c r="CFY8" s="325"/>
      <c r="CFZ8" s="325"/>
      <c r="CGA8" s="325"/>
      <c r="CGB8" s="325"/>
      <c r="CGC8" s="325"/>
      <c r="CGD8" s="325"/>
      <c r="CGE8" s="325"/>
      <c r="CGF8" s="325"/>
      <c r="CGG8" s="325"/>
      <c r="CGH8" s="325"/>
      <c r="CGI8" s="325"/>
      <c r="CGJ8" s="325"/>
      <c r="CGK8" s="325"/>
      <c r="CGL8" s="325"/>
      <c r="CGM8" s="325"/>
      <c r="CGN8" s="325"/>
      <c r="CGO8" s="325"/>
      <c r="CGP8" s="325"/>
      <c r="CGQ8" s="325"/>
      <c r="CGR8" s="325"/>
      <c r="CGS8" s="325"/>
      <c r="CGT8" s="325"/>
      <c r="CGU8" s="325"/>
      <c r="CGV8" s="325"/>
      <c r="CGW8" s="325"/>
      <c r="CGX8" s="325"/>
      <c r="CGY8" s="325"/>
      <c r="CGZ8" s="325"/>
      <c r="CHA8" s="325"/>
      <c r="CHB8" s="325"/>
      <c r="CHC8" s="325"/>
      <c r="CHD8" s="325"/>
      <c r="CHE8" s="325"/>
      <c r="CHF8" s="325"/>
      <c r="CHG8" s="325"/>
      <c r="CHH8" s="325"/>
      <c r="CHI8" s="325"/>
      <c r="CHJ8" s="325"/>
      <c r="CHK8" s="325"/>
      <c r="CHL8" s="325"/>
      <c r="CHM8" s="325"/>
      <c r="CHN8" s="325"/>
      <c r="CHO8" s="325"/>
      <c r="CHP8" s="325"/>
      <c r="CHQ8" s="325"/>
      <c r="CHR8" s="325"/>
      <c r="CHS8" s="325"/>
      <c r="CHT8" s="325"/>
      <c r="CHU8" s="325"/>
      <c r="CHV8" s="325"/>
      <c r="CHW8" s="325"/>
      <c r="CHX8" s="325"/>
      <c r="CHY8" s="325"/>
      <c r="CHZ8" s="325"/>
      <c r="CIA8" s="325"/>
      <c r="CIB8" s="325"/>
      <c r="CIC8" s="325"/>
      <c r="CID8" s="325"/>
      <c r="CIE8" s="325"/>
      <c r="CIF8" s="325"/>
      <c r="CIG8" s="325"/>
      <c r="CIH8" s="325"/>
      <c r="CII8" s="325"/>
      <c r="CIJ8" s="325"/>
      <c r="CIK8" s="325"/>
      <c r="CIL8" s="325"/>
      <c r="CIM8" s="325"/>
      <c r="CIN8" s="325"/>
      <c r="CIO8" s="325"/>
      <c r="CIP8" s="325"/>
      <c r="CIQ8" s="325"/>
      <c r="CIR8" s="325"/>
      <c r="CIS8" s="325"/>
      <c r="CIT8" s="325"/>
      <c r="CIU8" s="325"/>
      <c r="CIV8" s="325"/>
      <c r="CIW8" s="325"/>
      <c r="CIX8" s="325"/>
      <c r="CIY8" s="325"/>
      <c r="CIZ8" s="325"/>
      <c r="CJA8" s="325"/>
      <c r="CJB8" s="325"/>
      <c r="CJC8" s="325"/>
      <c r="CJD8" s="325"/>
      <c r="CJE8" s="325"/>
      <c r="CJF8" s="325"/>
      <c r="CJG8" s="325"/>
      <c r="CJH8" s="325"/>
      <c r="CJI8" s="325"/>
      <c r="CJJ8" s="325"/>
      <c r="CJK8" s="325"/>
      <c r="CJL8" s="325"/>
      <c r="CJM8" s="325"/>
      <c r="CJN8" s="325"/>
      <c r="CJO8" s="325"/>
      <c r="CJP8" s="325"/>
      <c r="CJQ8" s="325"/>
      <c r="CJR8" s="325"/>
      <c r="CJS8" s="325"/>
      <c r="CJT8" s="325"/>
      <c r="CJU8" s="325"/>
      <c r="CJV8" s="325"/>
      <c r="CJW8" s="325"/>
      <c r="CJX8" s="325"/>
      <c r="CJY8" s="325"/>
      <c r="CJZ8" s="325"/>
      <c r="CKA8" s="325"/>
      <c r="CKB8" s="325"/>
      <c r="CKC8" s="325"/>
      <c r="CKD8" s="325"/>
      <c r="CKE8" s="325"/>
      <c r="CKF8" s="325"/>
      <c r="CKG8" s="325"/>
      <c r="CKH8" s="325"/>
      <c r="CKI8" s="325"/>
      <c r="CKJ8" s="325"/>
      <c r="CKK8" s="325"/>
      <c r="CKL8" s="325"/>
      <c r="CKM8" s="325"/>
      <c r="CKN8" s="325"/>
      <c r="CKO8" s="325"/>
      <c r="CKP8" s="325"/>
      <c r="CKQ8" s="325"/>
      <c r="CKR8" s="325"/>
      <c r="CKS8" s="325"/>
      <c r="CKT8" s="325"/>
      <c r="CKU8" s="325"/>
      <c r="CKV8" s="325"/>
      <c r="CKW8" s="325"/>
      <c r="CKX8" s="325"/>
      <c r="CKY8" s="325"/>
      <c r="CKZ8" s="325"/>
      <c r="CLA8" s="325"/>
      <c r="CLB8" s="325"/>
      <c r="CLC8" s="325"/>
      <c r="CLD8" s="325"/>
      <c r="CLE8" s="325"/>
      <c r="CLF8" s="325"/>
      <c r="CLG8" s="325"/>
      <c r="CLH8" s="325"/>
      <c r="CLI8" s="325"/>
      <c r="CLJ8" s="325"/>
      <c r="CLK8" s="325"/>
      <c r="CLL8" s="325"/>
      <c r="CLM8" s="325"/>
      <c r="CLN8" s="325"/>
      <c r="CLO8" s="325"/>
      <c r="CLP8" s="325"/>
      <c r="CLQ8" s="325"/>
      <c r="CLR8" s="325"/>
      <c r="CLS8" s="325"/>
      <c r="CLT8" s="325"/>
      <c r="CLU8" s="325"/>
      <c r="CLV8" s="325"/>
      <c r="CLW8" s="325"/>
      <c r="CLX8" s="325"/>
      <c r="CLY8" s="325"/>
      <c r="CLZ8" s="325"/>
      <c r="CMA8" s="325"/>
      <c r="CMB8" s="325"/>
      <c r="CMC8" s="325"/>
      <c r="CMD8" s="325"/>
      <c r="CME8" s="325"/>
      <c r="CMF8" s="325"/>
      <c r="CMG8" s="325"/>
      <c r="CMH8" s="325"/>
      <c r="CMI8" s="325"/>
      <c r="CMJ8" s="325"/>
      <c r="CMK8" s="325"/>
      <c r="CML8" s="325"/>
      <c r="CMM8" s="325"/>
      <c r="CMN8" s="325"/>
      <c r="CMO8" s="325"/>
      <c r="CMP8" s="325"/>
      <c r="CMQ8" s="325"/>
      <c r="CMR8" s="325"/>
      <c r="CMS8" s="325"/>
      <c r="CMT8" s="325"/>
      <c r="CMU8" s="325"/>
      <c r="CMV8" s="325"/>
      <c r="CMW8" s="325"/>
      <c r="CMX8" s="325"/>
      <c r="CMY8" s="325"/>
      <c r="CMZ8" s="325"/>
      <c r="CNA8" s="325"/>
      <c r="CNB8" s="325"/>
      <c r="CNC8" s="325"/>
      <c r="CND8" s="325"/>
      <c r="CNE8" s="325"/>
      <c r="CNF8" s="325"/>
      <c r="CNG8" s="325"/>
      <c r="CNH8" s="325"/>
      <c r="CNI8" s="325"/>
      <c r="CNJ8" s="325"/>
      <c r="CNK8" s="325"/>
      <c r="CNL8" s="325"/>
      <c r="CNM8" s="325"/>
      <c r="CNN8" s="325"/>
      <c r="CNO8" s="325"/>
      <c r="CNP8" s="325"/>
      <c r="CNQ8" s="325"/>
      <c r="CNR8" s="325"/>
      <c r="CNS8" s="325"/>
      <c r="CNT8" s="325"/>
      <c r="CNU8" s="325"/>
      <c r="CNV8" s="325"/>
      <c r="CNW8" s="325"/>
      <c r="CNX8" s="325"/>
      <c r="CNY8" s="325"/>
      <c r="CNZ8" s="325"/>
      <c r="COA8" s="325"/>
      <c r="COB8" s="325"/>
      <c r="COC8" s="325"/>
      <c r="COD8" s="325"/>
      <c r="COE8" s="325"/>
      <c r="COF8" s="325"/>
      <c r="COG8" s="325"/>
      <c r="COH8" s="325"/>
      <c r="COI8" s="325"/>
      <c r="COJ8" s="325"/>
      <c r="COK8" s="325"/>
      <c r="COL8" s="325"/>
      <c r="COM8" s="325"/>
      <c r="CON8" s="325"/>
      <c r="COO8" s="325"/>
      <c r="COP8" s="325"/>
      <c r="COQ8" s="325"/>
      <c r="COR8" s="325"/>
      <c r="COS8" s="325"/>
      <c r="COT8" s="325"/>
      <c r="COU8" s="325"/>
      <c r="COV8" s="325"/>
      <c r="COW8" s="325"/>
      <c r="COX8" s="325"/>
      <c r="COY8" s="325"/>
      <c r="COZ8" s="325"/>
      <c r="CPA8" s="325"/>
      <c r="CPB8" s="325"/>
      <c r="CPC8" s="325"/>
      <c r="CPD8" s="325"/>
      <c r="CPE8" s="325"/>
      <c r="CPF8" s="325"/>
      <c r="CPG8" s="325"/>
      <c r="CPH8" s="325"/>
      <c r="CPI8" s="325"/>
      <c r="CPJ8" s="325"/>
      <c r="CPK8" s="325"/>
      <c r="CPL8" s="325"/>
      <c r="CPM8" s="325"/>
      <c r="CPN8" s="325"/>
      <c r="CPO8" s="325"/>
      <c r="CPP8" s="325"/>
      <c r="CPQ8" s="325"/>
      <c r="CPR8" s="325"/>
      <c r="CPS8" s="325"/>
      <c r="CPT8" s="325"/>
      <c r="CPU8" s="325"/>
      <c r="CPV8" s="325"/>
      <c r="CPW8" s="325"/>
      <c r="CPX8" s="325"/>
      <c r="CPY8" s="325"/>
      <c r="CPZ8" s="325"/>
      <c r="CQA8" s="325"/>
      <c r="CQB8" s="325"/>
      <c r="CQC8" s="325"/>
      <c r="CQD8" s="325"/>
      <c r="CQE8" s="325"/>
      <c r="CQF8" s="325"/>
      <c r="CQG8" s="325"/>
      <c r="CQH8" s="325"/>
      <c r="CQI8" s="325"/>
      <c r="CQJ8" s="325"/>
      <c r="CQK8" s="325"/>
      <c r="CQL8" s="325"/>
      <c r="CQM8" s="325"/>
      <c r="CQN8" s="325"/>
      <c r="CQO8" s="325"/>
      <c r="CQP8" s="325"/>
      <c r="CQQ8" s="325"/>
      <c r="CQR8" s="325"/>
      <c r="CQS8" s="325"/>
      <c r="CQT8" s="325"/>
      <c r="CQU8" s="325"/>
      <c r="CQV8" s="325"/>
      <c r="CQW8" s="325"/>
      <c r="CQX8" s="325"/>
      <c r="CQY8" s="325"/>
      <c r="CQZ8" s="325"/>
      <c r="CRA8" s="325"/>
      <c r="CRB8" s="325"/>
      <c r="CRC8" s="325"/>
      <c r="CRD8" s="325"/>
      <c r="CRE8" s="325"/>
      <c r="CRF8" s="325"/>
      <c r="CRG8" s="325"/>
      <c r="CRH8" s="325"/>
      <c r="CRI8" s="325"/>
      <c r="CRJ8" s="325"/>
      <c r="CRK8" s="325"/>
      <c r="CRL8" s="325"/>
      <c r="CRM8" s="325"/>
      <c r="CRN8" s="325"/>
      <c r="CRO8" s="325"/>
      <c r="CRP8" s="325"/>
      <c r="CRQ8" s="325"/>
      <c r="CRR8" s="325"/>
      <c r="CRS8" s="325"/>
      <c r="CRT8" s="325"/>
      <c r="CRU8" s="325"/>
      <c r="CRV8" s="325"/>
      <c r="CRW8" s="325"/>
      <c r="CRX8" s="325"/>
      <c r="CRY8" s="325"/>
      <c r="CRZ8" s="325"/>
      <c r="CSA8" s="325"/>
      <c r="CSB8" s="325"/>
      <c r="CSC8" s="325"/>
      <c r="CSD8" s="325"/>
      <c r="CSE8" s="325"/>
      <c r="CSF8" s="325"/>
      <c r="CSG8" s="325"/>
      <c r="CSH8" s="325"/>
      <c r="CSI8" s="325"/>
      <c r="CSJ8" s="325"/>
      <c r="CSK8" s="325"/>
      <c r="CSL8" s="325"/>
      <c r="CSM8" s="325"/>
      <c r="CSN8" s="325"/>
      <c r="CSO8" s="325"/>
      <c r="CSP8" s="325"/>
      <c r="CSQ8" s="325"/>
      <c r="CSR8" s="325"/>
      <c r="CSS8" s="325"/>
      <c r="CST8" s="325"/>
      <c r="CSU8" s="325"/>
      <c r="CSV8" s="325"/>
      <c r="CSW8" s="325"/>
      <c r="CSX8" s="325"/>
      <c r="CSY8" s="325"/>
      <c r="CSZ8" s="325"/>
      <c r="CTA8" s="325"/>
      <c r="CTB8" s="325"/>
      <c r="CTC8" s="325"/>
      <c r="CTD8" s="325"/>
      <c r="CTE8" s="325"/>
      <c r="CTF8" s="325"/>
      <c r="CTG8" s="325"/>
      <c r="CTH8" s="325"/>
      <c r="CTI8" s="325"/>
      <c r="CTJ8" s="325"/>
      <c r="CTK8" s="325"/>
      <c r="CTL8" s="325"/>
      <c r="CTM8" s="325"/>
      <c r="CTN8" s="325"/>
      <c r="CTO8" s="325"/>
      <c r="CTP8" s="325"/>
      <c r="CTQ8" s="325"/>
      <c r="CTR8" s="325"/>
      <c r="CTS8" s="325"/>
      <c r="CTT8" s="325"/>
      <c r="CTU8" s="325"/>
      <c r="CTV8" s="325"/>
      <c r="CTW8" s="325"/>
      <c r="CTX8" s="325"/>
      <c r="CTY8" s="325"/>
      <c r="CTZ8" s="325"/>
      <c r="CUA8" s="325"/>
      <c r="CUB8" s="325"/>
      <c r="CUC8" s="325"/>
      <c r="CUD8" s="325"/>
      <c r="CUE8" s="325"/>
      <c r="CUF8" s="325"/>
      <c r="CUG8" s="325"/>
      <c r="CUH8" s="325"/>
      <c r="CUI8" s="325"/>
      <c r="CUJ8" s="325"/>
      <c r="CUK8" s="325"/>
      <c r="CUL8" s="325"/>
      <c r="CUM8" s="325"/>
      <c r="CUN8" s="325"/>
      <c r="CUO8" s="325"/>
      <c r="CUP8" s="325"/>
      <c r="CUQ8" s="325"/>
      <c r="CUR8" s="325"/>
      <c r="CUS8" s="325"/>
      <c r="CUT8" s="325"/>
      <c r="CUU8" s="325"/>
      <c r="CUV8" s="325"/>
      <c r="CUW8" s="325"/>
      <c r="CUX8" s="325"/>
      <c r="CUY8" s="325"/>
      <c r="CUZ8" s="325"/>
      <c r="CVA8" s="325"/>
      <c r="CVB8" s="325"/>
      <c r="CVC8" s="325"/>
      <c r="CVD8" s="325"/>
      <c r="CVE8" s="325"/>
      <c r="CVF8" s="325"/>
      <c r="CVG8" s="325"/>
      <c r="CVH8" s="325"/>
      <c r="CVI8" s="325"/>
      <c r="CVJ8" s="325"/>
      <c r="CVK8" s="325"/>
      <c r="CVL8" s="325"/>
      <c r="CVM8" s="325"/>
      <c r="CVN8" s="325"/>
      <c r="CVO8" s="325"/>
      <c r="CVP8" s="325"/>
      <c r="CVQ8" s="325"/>
      <c r="CVR8" s="325"/>
      <c r="CVS8" s="325"/>
      <c r="CVT8" s="325"/>
      <c r="CVU8" s="325"/>
      <c r="CVV8" s="325"/>
      <c r="CVW8" s="325"/>
      <c r="CVX8" s="325"/>
      <c r="CVY8" s="325"/>
      <c r="CVZ8" s="325"/>
      <c r="CWA8" s="325"/>
      <c r="CWB8" s="325"/>
      <c r="CWC8" s="325"/>
      <c r="CWD8" s="325"/>
      <c r="CWE8" s="325"/>
      <c r="CWF8" s="325"/>
      <c r="CWG8" s="325"/>
      <c r="CWH8" s="325"/>
      <c r="CWI8" s="325"/>
      <c r="CWJ8" s="325"/>
      <c r="CWK8" s="325"/>
      <c r="CWL8" s="325"/>
      <c r="CWM8" s="325"/>
      <c r="CWN8" s="325"/>
      <c r="CWO8" s="325"/>
      <c r="CWP8" s="325"/>
      <c r="CWQ8" s="325"/>
      <c r="CWR8" s="325"/>
      <c r="CWS8" s="325"/>
      <c r="CWT8" s="325"/>
      <c r="CWU8" s="325"/>
      <c r="CWV8" s="325"/>
      <c r="CWW8" s="325"/>
      <c r="CWX8" s="325"/>
      <c r="CWY8" s="325"/>
      <c r="CWZ8" s="325"/>
      <c r="CXA8" s="325"/>
      <c r="CXB8" s="325"/>
      <c r="CXC8" s="325"/>
      <c r="CXD8" s="325"/>
      <c r="CXE8" s="325"/>
      <c r="CXF8" s="325"/>
      <c r="CXG8" s="325"/>
      <c r="CXH8" s="325"/>
      <c r="CXI8" s="325"/>
      <c r="CXJ8" s="325"/>
      <c r="CXK8" s="325"/>
      <c r="CXL8" s="325"/>
      <c r="CXM8" s="325"/>
      <c r="CXN8" s="325"/>
      <c r="CXO8" s="325"/>
      <c r="CXP8" s="325"/>
      <c r="CXQ8" s="325"/>
      <c r="CXR8" s="325"/>
      <c r="CXS8" s="325"/>
      <c r="CXT8" s="325"/>
      <c r="CXU8" s="325"/>
      <c r="CXV8" s="325"/>
      <c r="CXW8" s="325"/>
      <c r="CXX8" s="325"/>
      <c r="CXY8" s="325"/>
      <c r="CXZ8" s="325"/>
      <c r="CYA8" s="325"/>
      <c r="CYB8" s="325"/>
      <c r="CYC8" s="325"/>
      <c r="CYD8" s="325"/>
      <c r="CYE8" s="325"/>
      <c r="CYF8" s="325"/>
      <c r="CYG8" s="325"/>
      <c r="CYH8" s="325"/>
      <c r="CYI8" s="325"/>
      <c r="CYJ8" s="325"/>
      <c r="CYK8" s="325"/>
      <c r="CYL8" s="325"/>
      <c r="CYM8" s="325"/>
      <c r="CYN8" s="325"/>
      <c r="CYO8" s="325"/>
      <c r="CYP8" s="325"/>
      <c r="CYQ8" s="325"/>
      <c r="CYR8" s="325"/>
      <c r="CYS8" s="325"/>
      <c r="CYT8" s="325"/>
      <c r="CYU8" s="325"/>
      <c r="CYV8" s="325"/>
      <c r="CYW8" s="325"/>
      <c r="CYX8" s="325"/>
      <c r="CYY8" s="325"/>
      <c r="CYZ8" s="325"/>
      <c r="CZA8" s="325"/>
      <c r="CZB8" s="325"/>
      <c r="CZC8" s="325"/>
      <c r="CZD8" s="325"/>
      <c r="CZE8" s="325"/>
      <c r="CZF8" s="325"/>
      <c r="CZG8" s="325"/>
      <c r="CZH8" s="325"/>
      <c r="CZI8" s="325"/>
      <c r="CZJ8" s="325"/>
      <c r="CZK8" s="325"/>
      <c r="CZL8" s="325"/>
      <c r="CZM8" s="325"/>
      <c r="CZN8" s="325"/>
      <c r="CZO8" s="325"/>
      <c r="CZP8" s="325"/>
      <c r="CZQ8" s="325"/>
      <c r="CZR8" s="325"/>
      <c r="CZS8" s="325"/>
      <c r="CZT8" s="325"/>
      <c r="CZU8" s="325"/>
      <c r="CZV8" s="325"/>
      <c r="CZW8" s="325"/>
      <c r="CZX8" s="325"/>
      <c r="CZY8" s="325"/>
      <c r="CZZ8" s="325"/>
      <c r="DAA8" s="325"/>
      <c r="DAB8" s="325"/>
      <c r="DAC8" s="325"/>
      <c r="DAD8" s="325"/>
      <c r="DAE8" s="325"/>
      <c r="DAF8" s="325"/>
      <c r="DAG8" s="325"/>
      <c r="DAH8" s="325"/>
      <c r="DAI8" s="325"/>
      <c r="DAJ8" s="325"/>
      <c r="DAK8" s="325"/>
      <c r="DAL8" s="325"/>
      <c r="DAM8" s="325"/>
      <c r="DAN8" s="325"/>
      <c r="DAO8" s="325"/>
      <c r="DAP8" s="325"/>
      <c r="DAQ8" s="325"/>
      <c r="DAR8" s="325"/>
      <c r="DAS8" s="325"/>
      <c r="DAT8" s="325"/>
      <c r="DAU8" s="325"/>
      <c r="DAV8" s="325"/>
      <c r="DAW8" s="325"/>
      <c r="DAX8" s="325"/>
      <c r="DAY8" s="325"/>
      <c r="DAZ8" s="325"/>
      <c r="DBA8" s="325"/>
      <c r="DBB8" s="325"/>
      <c r="DBC8" s="325"/>
      <c r="DBD8" s="325"/>
      <c r="DBE8" s="325"/>
      <c r="DBF8" s="325"/>
      <c r="DBG8" s="325"/>
      <c r="DBH8" s="325"/>
      <c r="DBI8" s="325"/>
      <c r="DBJ8" s="325"/>
      <c r="DBK8" s="325"/>
      <c r="DBL8" s="325"/>
      <c r="DBM8" s="325"/>
      <c r="DBN8" s="325"/>
      <c r="DBO8" s="325"/>
      <c r="DBP8" s="325"/>
      <c r="DBQ8" s="325"/>
      <c r="DBR8" s="325"/>
      <c r="DBS8" s="325"/>
      <c r="DBT8" s="325"/>
      <c r="DBU8" s="325"/>
      <c r="DBV8" s="325"/>
      <c r="DBW8" s="325"/>
      <c r="DBX8" s="325"/>
      <c r="DBY8" s="325"/>
      <c r="DBZ8" s="325"/>
      <c r="DCA8" s="325"/>
      <c r="DCB8" s="325"/>
      <c r="DCC8" s="325"/>
      <c r="DCD8" s="325"/>
      <c r="DCE8" s="325"/>
      <c r="DCF8" s="325"/>
      <c r="DCG8" s="325"/>
      <c r="DCH8" s="325"/>
      <c r="DCI8" s="325"/>
      <c r="DCJ8" s="325"/>
      <c r="DCK8" s="325"/>
      <c r="DCL8" s="325"/>
      <c r="DCM8" s="325"/>
      <c r="DCN8" s="325"/>
      <c r="DCO8" s="325"/>
      <c r="DCP8" s="325"/>
      <c r="DCQ8" s="325"/>
      <c r="DCR8" s="325"/>
      <c r="DCS8" s="325"/>
      <c r="DCT8" s="325"/>
      <c r="DCU8" s="325"/>
      <c r="DCV8" s="325"/>
      <c r="DCW8" s="325"/>
      <c r="DCX8" s="325"/>
      <c r="DCY8" s="325"/>
      <c r="DCZ8" s="325"/>
      <c r="DDA8" s="325"/>
      <c r="DDB8" s="325"/>
      <c r="DDC8" s="325"/>
      <c r="DDD8" s="325"/>
      <c r="DDE8" s="325"/>
      <c r="DDF8" s="325"/>
      <c r="DDG8" s="325"/>
      <c r="DDH8" s="325"/>
      <c r="DDI8" s="325"/>
      <c r="DDJ8" s="325"/>
      <c r="DDK8" s="325"/>
      <c r="DDL8" s="325"/>
      <c r="DDM8" s="325"/>
      <c r="DDN8" s="325"/>
      <c r="DDO8" s="325"/>
      <c r="DDP8" s="325"/>
      <c r="DDQ8" s="325"/>
      <c r="DDR8" s="325"/>
      <c r="DDS8" s="325"/>
      <c r="DDT8" s="325"/>
      <c r="DDU8" s="325"/>
      <c r="DDV8" s="325"/>
      <c r="DDW8" s="325"/>
      <c r="DDX8" s="325"/>
      <c r="DDY8" s="325"/>
      <c r="DDZ8" s="325"/>
      <c r="DEA8" s="325"/>
      <c r="DEB8" s="325"/>
      <c r="DEC8" s="325"/>
      <c r="DED8" s="325"/>
      <c r="DEE8" s="325"/>
      <c r="DEF8" s="325"/>
      <c r="DEG8" s="325"/>
      <c r="DEH8" s="325"/>
      <c r="DEI8" s="325"/>
      <c r="DEJ8" s="325"/>
      <c r="DEK8" s="325"/>
      <c r="DEL8" s="325"/>
      <c r="DEM8" s="325"/>
      <c r="DEN8" s="325"/>
      <c r="DEO8" s="325"/>
      <c r="DEP8" s="325"/>
      <c r="DEQ8" s="325"/>
      <c r="DER8" s="325"/>
      <c r="DES8" s="325"/>
      <c r="DET8" s="325"/>
      <c r="DEU8" s="325"/>
      <c r="DEV8" s="325"/>
      <c r="DEW8" s="325"/>
      <c r="DEX8" s="325"/>
      <c r="DEY8" s="325"/>
      <c r="DEZ8" s="325"/>
      <c r="DFA8" s="325"/>
      <c r="DFB8" s="325"/>
      <c r="DFC8" s="325"/>
      <c r="DFD8" s="325"/>
      <c r="DFE8" s="325"/>
      <c r="DFF8" s="325"/>
      <c r="DFG8" s="325"/>
      <c r="DFH8" s="325"/>
      <c r="DFI8" s="325"/>
      <c r="DFJ8" s="325"/>
      <c r="DFK8" s="325"/>
      <c r="DFL8" s="325"/>
      <c r="DFM8" s="325"/>
      <c r="DFN8" s="325"/>
      <c r="DFO8" s="325"/>
      <c r="DFP8" s="325"/>
      <c r="DFQ8" s="325"/>
      <c r="DFR8" s="325"/>
      <c r="DFS8" s="325"/>
      <c r="DFT8" s="325"/>
      <c r="DFU8" s="325"/>
      <c r="DFV8" s="325"/>
      <c r="DFW8" s="325"/>
      <c r="DFX8" s="325"/>
      <c r="DFY8" s="325"/>
      <c r="DFZ8" s="325"/>
      <c r="DGA8" s="325"/>
      <c r="DGB8" s="325"/>
      <c r="DGC8" s="325"/>
      <c r="DGD8" s="325"/>
      <c r="DGE8" s="325"/>
      <c r="DGF8" s="325"/>
      <c r="DGG8" s="325"/>
      <c r="DGH8" s="325"/>
      <c r="DGI8" s="325"/>
      <c r="DGJ8" s="325"/>
      <c r="DGK8" s="325"/>
      <c r="DGL8" s="325"/>
      <c r="DGM8" s="325"/>
      <c r="DGN8" s="325"/>
      <c r="DGO8" s="325"/>
      <c r="DGP8" s="325"/>
      <c r="DGQ8" s="325"/>
      <c r="DGR8" s="325"/>
      <c r="DGS8" s="325"/>
      <c r="DGT8" s="325"/>
      <c r="DGU8" s="325"/>
      <c r="DGV8" s="325"/>
      <c r="DGW8" s="325"/>
      <c r="DGX8" s="325"/>
      <c r="DGY8" s="325"/>
      <c r="DGZ8" s="325"/>
      <c r="DHA8" s="325"/>
      <c r="DHB8" s="325"/>
      <c r="DHC8" s="325"/>
      <c r="DHD8" s="325"/>
      <c r="DHE8" s="325"/>
      <c r="DHF8" s="325"/>
      <c r="DHG8" s="325"/>
      <c r="DHH8" s="325"/>
      <c r="DHI8" s="325"/>
      <c r="DHJ8" s="325"/>
      <c r="DHK8" s="325"/>
      <c r="DHL8" s="325"/>
      <c r="DHM8" s="325"/>
      <c r="DHN8" s="325"/>
      <c r="DHO8" s="325"/>
      <c r="DHP8" s="325"/>
      <c r="DHQ8" s="325"/>
      <c r="DHR8" s="325"/>
      <c r="DHS8" s="325"/>
      <c r="DHT8" s="325"/>
      <c r="DHU8" s="325"/>
      <c r="DHV8" s="325"/>
      <c r="DHW8" s="325"/>
      <c r="DHX8" s="325"/>
      <c r="DHY8" s="325"/>
      <c r="DHZ8" s="325"/>
      <c r="DIA8" s="325"/>
      <c r="DIB8" s="325"/>
      <c r="DIC8" s="325"/>
      <c r="DID8" s="325"/>
      <c r="DIE8" s="325"/>
      <c r="DIF8" s="325"/>
      <c r="DIG8" s="325"/>
      <c r="DIH8" s="325"/>
      <c r="DII8" s="325"/>
      <c r="DIJ8" s="325"/>
      <c r="DIK8" s="325"/>
      <c r="DIL8" s="325"/>
      <c r="DIM8" s="325"/>
      <c r="DIN8" s="325"/>
      <c r="DIO8" s="325"/>
      <c r="DIP8" s="325"/>
      <c r="DIQ8" s="325"/>
      <c r="DIR8" s="325"/>
      <c r="DIS8" s="325"/>
      <c r="DIT8" s="325"/>
      <c r="DIU8" s="325"/>
      <c r="DIV8" s="325"/>
      <c r="DIW8" s="325"/>
      <c r="DIX8" s="325"/>
      <c r="DIY8" s="325"/>
      <c r="DIZ8" s="325"/>
      <c r="DJA8" s="325"/>
      <c r="DJB8" s="325"/>
      <c r="DJC8" s="325"/>
      <c r="DJD8" s="325"/>
      <c r="DJE8" s="325"/>
      <c r="DJF8" s="325"/>
      <c r="DJG8" s="325"/>
      <c r="DJH8" s="325"/>
      <c r="DJI8" s="325"/>
      <c r="DJJ8" s="325"/>
      <c r="DJK8" s="325"/>
      <c r="DJL8" s="325"/>
      <c r="DJM8" s="325"/>
      <c r="DJN8" s="325"/>
      <c r="DJO8" s="325"/>
      <c r="DJP8" s="325"/>
      <c r="DJQ8" s="325"/>
      <c r="DJR8" s="325"/>
      <c r="DJS8" s="325"/>
      <c r="DJT8" s="325"/>
      <c r="DJU8" s="325"/>
      <c r="DJV8" s="325"/>
      <c r="DJW8" s="325"/>
      <c r="DJX8" s="325"/>
      <c r="DJY8" s="325"/>
      <c r="DJZ8" s="325"/>
      <c r="DKA8" s="325"/>
      <c r="DKB8" s="325"/>
      <c r="DKC8" s="325"/>
      <c r="DKD8" s="325"/>
      <c r="DKE8" s="325"/>
      <c r="DKF8" s="325"/>
      <c r="DKG8" s="325"/>
      <c r="DKH8" s="325"/>
      <c r="DKI8" s="325"/>
      <c r="DKJ8" s="325"/>
      <c r="DKK8" s="325"/>
      <c r="DKL8" s="325"/>
      <c r="DKM8" s="325"/>
      <c r="DKN8" s="325"/>
      <c r="DKO8" s="325"/>
      <c r="DKP8" s="325"/>
      <c r="DKQ8" s="325"/>
      <c r="DKR8" s="325"/>
      <c r="DKS8" s="325"/>
      <c r="DKT8" s="325"/>
      <c r="DKU8" s="325"/>
      <c r="DKV8" s="325"/>
      <c r="DKW8" s="325"/>
      <c r="DKX8" s="325"/>
      <c r="DKY8" s="325"/>
      <c r="DKZ8" s="325"/>
      <c r="DLA8" s="325"/>
      <c r="DLB8" s="325"/>
      <c r="DLC8" s="325"/>
      <c r="DLD8" s="325"/>
      <c r="DLE8" s="325"/>
      <c r="DLF8" s="325"/>
      <c r="DLG8" s="325"/>
      <c r="DLH8" s="325"/>
      <c r="DLI8" s="325"/>
      <c r="DLJ8" s="325"/>
      <c r="DLK8" s="325"/>
      <c r="DLL8" s="325"/>
      <c r="DLM8" s="325"/>
      <c r="DLN8" s="325"/>
      <c r="DLO8" s="325"/>
      <c r="DLP8" s="325"/>
      <c r="DLQ8" s="325"/>
      <c r="DLR8" s="325"/>
      <c r="DLS8" s="325"/>
      <c r="DLT8" s="325"/>
      <c r="DLU8" s="325"/>
      <c r="DLV8" s="325"/>
      <c r="DLW8" s="325"/>
      <c r="DLX8" s="325"/>
      <c r="DLY8" s="325"/>
      <c r="DLZ8" s="325"/>
      <c r="DMA8" s="325"/>
      <c r="DMB8" s="325"/>
      <c r="DMC8" s="325"/>
      <c r="DMD8" s="325"/>
      <c r="DME8" s="325"/>
      <c r="DMF8" s="325"/>
      <c r="DMG8" s="325"/>
      <c r="DMH8" s="325"/>
      <c r="DMI8" s="325"/>
      <c r="DMJ8" s="325"/>
      <c r="DMK8" s="325"/>
      <c r="DML8" s="325"/>
      <c r="DMM8" s="325"/>
      <c r="DMN8" s="325"/>
      <c r="DMO8" s="325"/>
      <c r="DMP8" s="325"/>
      <c r="DMQ8" s="325"/>
      <c r="DMR8" s="325"/>
      <c r="DMS8" s="325"/>
      <c r="DMT8" s="325"/>
      <c r="DMU8" s="325"/>
      <c r="DMV8" s="325"/>
      <c r="DMW8" s="325"/>
      <c r="DMX8" s="325"/>
      <c r="DMY8" s="325"/>
      <c r="DMZ8" s="325"/>
      <c r="DNA8" s="325"/>
      <c r="DNB8" s="325"/>
      <c r="DNC8" s="325"/>
      <c r="DND8" s="325"/>
      <c r="DNE8" s="325"/>
      <c r="DNF8" s="325"/>
      <c r="DNG8" s="325"/>
      <c r="DNH8" s="325"/>
      <c r="DNI8" s="325"/>
      <c r="DNJ8" s="325"/>
      <c r="DNK8" s="325"/>
      <c r="DNL8" s="325"/>
      <c r="DNM8" s="325"/>
      <c r="DNN8" s="325"/>
      <c r="DNO8" s="325"/>
      <c r="DNP8" s="325"/>
      <c r="DNQ8" s="325"/>
      <c r="DNR8" s="325"/>
      <c r="DNS8" s="325"/>
      <c r="DNT8" s="325"/>
      <c r="DNU8" s="325"/>
      <c r="DNV8" s="325"/>
      <c r="DNW8" s="325"/>
      <c r="DNX8" s="325"/>
      <c r="DNY8" s="325"/>
      <c r="DNZ8" s="325"/>
      <c r="DOA8" s="325"/>
      <c r="DOB8" s="325"/>
      <c r="DOC8" s="325"/>
      <c r="DOD8" s="325"/>
      <c r="DOE8" s="325"/>
      <c r="DOF8" s="325"/>
      <c r="DOG8" s="325"/>
      <c r="DOH8" s="325"/>
      <c r="DOI8" s="325"/>
      <c r="DOJ8" s="325"/>
      <c r="DOK8" s="325"/>
      <c r="DOL8" s="325"/>
      <c r="DOM8" s="325"/>
      <c r="DON8" s="325"/>
      <c r="DOO8" s="325"/>
      <c r="DOP8" s="325"/>
      <c r="DOQ8" s="325"/>
      <c r="DOR8" s="325"/>
      <c r="DOS8" s="325"/>
      <c r="DOT8" s="325"/>
      <c r="DOU8" s="325"/>
      <c r="DOV8" s="325"/>
      <c r="DOW8" s="325"/>
      <c r="DOX8" s="325"/>
      <c r="DOY8" s="325"/>
      <c r="DOZ8" s="325"/>
      <c r="DPA8" s="325"/>
      <c r="DPB8" s="325"/>
      <c r="DPC8" s="325"/>
      <c r="DPD8" s="325"/>
      <c r="DPE8" s="325"/>
      <c r="DPF8" s="325"/>
      <c r="DPG8" s="325"/>
      <c r="DPH8" s="325"/>
      <c r="DPI8" s="325"/>
      <c r="DPJ8" s="325"/>
      <c r="DPK8" s="325"/>
      <c r="DPL8" s="325"/>
      <c r="DPM8" s="325"/>
      <c r="DPN8" s="325"/>
      <c r="DPO8" s="325"/>
      <c r="DPP8" s="325"/>
      <c r="DPQ8" s="325"/>
      <c r="DPR8" s="325"/>
      <c r="DPS8" s="325"/>
      <c r="DPT8" s="325"/>
      <c r="DPU8" s="325"/>
      <c r="DPV8" s="325"/>
      <c r="DPW8" s="325"/>
      <c r="DPX8" s="325"/>
      <c r="DPY8" s="325"/>
      <c r="DPZ8" s="325"/>
      <c r="DQA8" s="325"/>
      <c r="DQB8" s="325"/>
      <c r="DQC8" s="325"/>
      <c r="DQD8" s="325"/>
      <c r="DQE8" s="325"/>
      <c r="DQF8" s="325"/>
      <c r="DQG8" s="325"/>
      <c r="DQH8" s="325"/>
      <c r="DQI8" s="325"/>
      <c r="DQJ8" s="325"/>
      <c r="DQK8" s="325"/>
      <c r="DQL8" s="325"/>
      <c r="DQM8" s="325"/>
      <c r="DQN8" s="325"/>
      <c r="DQO8" s="325"/>
      <c r="DQP8" s="325"/>
      <c r="DQQ8" s="325"/>
      <c r="DQR8" s="325"/>
      <c r="DQS8" s="325"/>
      <c r="DQT8" s="325"/>
      <c r="DQU8" s="325"/>
      <c r="DQV8" s="325"/>
      <c r="DQW8" s="325"/>
      <c r="DQX8" s="325"/>
      <c r="DQY8" s="325"/>
      <c r="DQZ8" s="325"/>
      <c r="DRA8" s="325"/>
      <c r="DRB8" s="325"/>
      <c r="DRC8" s="325"/>
      <c r="DRD8" s="325"/>
      <c r="DRE8" s="325"/>
      <c r="DRF8" s="325"/>
      <c r="DRG8" s="325"/>
      <c r="DRH8" s="325"/>
      <c r="DRI8" s="325"/>
      <c r="DRJ8" s="325"/>
      <c r="DRK8" s="325"/>
      <c r="DRL8" s="325"/>
      <c r="DRM8" s="325"/>
      <c r="DRN8" s="325"/>
      <c r="DRO8" s="325"/>
      <c r="DRP8" s="325"/>
      <c r="DRQ8" s="325"/>
      <c r="DRR8" s="325"/>
      <c r="DRS8" s="325"/>
      <c r="DRT8" s="325"/>
      <c r="DRU8" s="325"/>
      <c r="DRV8" s="325"/>
      <c r="DRW8" s="325"/>
      <c r="DRX8" s="325"/>
      <c r="DRY8" s="325"/>
      <c r="DRZ8" s="325"/>
      <c r="DSA8" s="325"/>
      <c r="DSB8" s="325"/>
      <c r="DSC8" s="325"/>
      <c r="DSD8" s="325"/>
      <c r="DSE8" s="325"/>
      <c r="DSF8" s="325"/>
      <c r="DSG8" s="325"/>
      <c r="DSH8" s="325"/>
      <c r="DSI8" s="325"/>
      <c r="DSJ8" s="325"/>
      <c r="DSK8" s="325"/>
      <c r="DSL8" s="325"/>
      <c r="DSM8" s="325"/>
      <c r="DSN8" s="325"/>
      <c r="DSO8" s="325"/>
      <c r="DSP8" s="325"/>
      <c r="DSQ8" s="325"/>
      <c r="DSR8" s="325"/>
      <c r="DSS8" s="325"/>
      <c r="DST8" s="325"/>
      <c r="DSU8" s="325"/>
      <c r="DSV8" s="325"/>
      <c r="DSW8" s="325"/>
      <c r="DSX8" s="325"/>
      <c r="DSY8" s="325"/>
      <c r="DSZ8" s="325"/>
      <c r="DTA8" s="325"/>
      <c r="DTB8" s="325"/>
      <c r="DTC8" s="325"/>
      <c r="DTD8" s="325"/>
      <c r="DTE8" s="325"/>
      <c r="DTF8" s="325"/>
      <c r="DTG8" s="325"/>
      <c r="DTH8" s="325"/>
      <c r="DTI8" s="325"/>
      <c r="DTJ8" s="325"/>
      <c r="DTK8" s="325"/>
      <c r="DTL8" s="325"/>
      <c r="DTM8" s="325"/>
      <c r="DTN8" s="325"/>
      <c r="DTO8" s="325"/>
      <c r="DTP8" s="325"/>
      <c r="DTQ8" s="325"/>
      <c r="DTR8" s="325"/>
      <c r="DTS8" s="325"/>
      <c r="DTT8" s="325"/>
      <c r="DTU8" s="325"/>
      <c r="DTV8" s="325"/>
      <c r="DTW8" s="325"/>
      <c r="DTX8" s="325"/>
      <c r="DTY8" s="325"/>
      <c r="DTZ8" s="325"/>
      <c r="DUA8" s="325"/>
      <c r="DUB8" s="325"/>
      <c r="DUC8" s="325"/>
      <c r="DUD8" s="325"/>
      <c r="DUE8" s="325"/>
      <c r="DUF8" s="325"/>
      <c r="DUG8" s="325"/>
      <c r="DUH8" s="325"/>
      <c r="DUI8" s="325"/>
      <c r="DUJ8" s="325"/>
      <c r="DUK8" s="325"/>
      <c r="DUL8" s="325"/>
      <c r="DUM8" s="325"/>
      <c r="DUN8" s="325"/>
      <c r="DUO8" s="325"/>
      <c r="DUP8" s="325"/>
      <c r="DUQ8" s="325"/>
      <c r="DUR8" s="325"/>
      <c r="DUS8" s="325"/>
      <c r="DUT8" s="325"/>
      <c r="DUU8" s="325"/>
      <c r="DUV8" s="325"/>
      <c r="DUW8" s="325"/>
      <c r="DUX8" s="325"/>
      <c r="DUY8" s="325"/>
      <c r="DUZ8" s="325"/>
      <c r="DVA8" s="325"/>
      <c r="DVB8" s="325"/>
      <c r="DVC8" s="325"/>
      <c r="DVD8" s="325"/>
      <c r="DVE8" s="325"/>
      <c r="DVF8" s="325"/>
      <c r="DVG8" s="325"/>
      <c r="DVH8" s="325"/>
      <c r="DVI8" s="325"/>
      <c r="DVJ8" s="325"/>
      <c r="DVK8" s="325"/>
      <c r="DVL8" s="325"/>
      <c r="DVM8" s="325"/>
      <c r="DVN8" s="325"/>
      <c r="DVO8" s="325"/>
      <c r="DVP8" s="325"/>
      <c r="DVQ8" s="325"/>
      <c r="DVR8" s="325"/>
      <c r="DVS8" s="325"/>
      <c r="DVT8" s="325"/>
      <c r="DVU8" s="325"/>
      <c r="DVV8" s="325"/>
      <c r="DVW8" s="325"/>
      <c r="DVX8" s="325"/>
      <c r="DVY8" s="325"/>
      <c r="DVZ8" s="325"/>
      <c r="DWA8" s="325"/>
      <c r="DWB8" s="325"/>
      <c r="DWC8" s="325"/>
      <c r="DWD8" s="325"/>
      <c r="DWE8" s="325"/>
      <c r="DWF8" s="325"/>
      <c r="DWG8" s="325"/>
      <c r="DWH8" s="325"/>
      <c r="DWI8" s="325"/>
      <c r="DWJ8" s="325"/>
      <c r="DWK8" s="325"/>
      <c r="DWL8" s="325"/>
      <c r="DWM8" s="325"/>
      <c r="DWN8" s="325"/>
      <c r="DWO8" s="325"/>
      <c r="DWP8" s="325"/>
      <c r="DWQ8" s="325"/>
      <c r="DWR8" s="325"/>
      <c r="DWS8" s="325"/>
      <c r="DWT8" s="325"/>
      <c r="DWU8" s="325"/>
      <c r="DWV8" s="325"/>
      <c r="DWW8" s="325"/>
      <c r="DWX8" s="325"/>
      <c r="DWY8" s="325"/>
      <c r="DWZ8" s="325"/>
      <c r="DXA8" s="325"/>
      <c r="DXB8" s="325"/>
      <c r="DXC8" s="325"/>
      <c r="DXD8" s="325"/>
      <c r="DXE8" s="325"/>
      <c r="DXF8" s="325"/>
      <c r="DXG8" s="325"/>
      <c r="DXH8" s="325"/>
      <c r="DXI8" s="325"/>
      <c r="DXJ8" s="325"/>
      <c r="DXK8" s="325"/>
      <c r="DXL8" s="325"/>
      <c r="DXM8" s="325"/>
      <c r="DXN8" s="325"/>
      <c r="DXO8" s="325"/>
      <c r="DXP8" s="325"/>
      <c r="DXQ8" s="325"/>
      <c r="DXR8" s="325"/>
      <c r="DXS8" s="325"/>
      <c r="DXT8" s="325"/>
      <c r="DXU8" s="325"/>
      <c r="DXV8" s="325"/>
      <c r="DXW8" s="325"/>
      <c r="DXX8" s="325"/>
      <c r="DXY8" s="325"/>
      <c r="DXZ8" s="325"/>
      <c r="DYA8" s="325"/>
      <c r="DYB8" s="325"/>
      <c r="DYC8" s="325"/>
      <c r="DYD8" s="325"/>
      <c r="DYE8" s="325"/>
      <c r="DYF8" s="325"/>
      <c r="DYG8" s="325"/>
      <c r="DYH8" s="325"/>
      <c r="DYI8" s="325"/>
      <c r="DYJ8" s="325"/>
      <c r="DYK8" s="325"/>
      <c r="DYL8" s="325"/>
      <c r="DYM8" s="325"/>
      <c r="DYN8" s="325"/>
      <c r="DYO8" s="325"/>
      <c r="DYP8" s="325"/>
      <c r="DYQ8" s="325"/>
      <c r="DYR8" s="325"/>
      <c r="DYS8" s="325"/>
      <c r="DYT8" s="325"/>
      <c r="DYU8" s="325"/>
      <c r="DYV8" s="325"/>
      <c r="DYW8" s="325"/>
      <c r="DYX8" s="325"/>
      <c r="DYY8" s="325"/>
      <c r="DYZ8" s="325"/>
      <c r="DZA8" s="325"/>
      <c r="DZB8" s="325"/>
      <c r="DZC8" s="325"/>
      <c r="DZD8" s="325"/>
      <c r="DZE8" s="325"/>
      <c r="DZF8" s="325"/>
      <c r="DZG8" s="325"/>
      <c r="DZH8" s="325"/>
      <c r="DZI8" s="325"/>
      <c r="DZJ8" s="325"/>
      <c r="DZK8" s="325"/>
      <c r="DZL8" s="325"/>
      <c r="DZM8" s="325"/>
      <c r="DZN8" s="325"/>
      <c r="DZO8" s="325"/>
      <c r="DZP8" s="325"/>
      <c r="DZQ8" s="325"/>
      <c r="DZR8" s="325"/>
      <c r="DZS8" s="325"/>
      <c r="DZT8" s="325"/>
      <c r="DZU8" s="325"/>
      <c r="DZV8" s="325"/>
      <c r="DZW8" s="325"/>
      <c r="DZX8" s="325"/>
      <c r="DZY8" s="325"/>
      <c r="DZZ8" s="325"/>
      <c r="EAA8" s="325"/>
      <c r="EAB8" s="325"/>
      <c r="EAC8" s="325"/>
      <c r="EAD8" s="325"/>
      <c r="EAE8" s="325"/>
      <c r="EAF8" s="325"/>
      <c r="EAG8" s="325"/>
      <c r="EAH8" s="325"/>
      <c r="EAI8" s="325"/>
      <c r="EAJ8" s="325"/>
      <c r="EAK8" s="325"/>
      <c r="EAL8" s="325"/>
      <c r="EAM8" s="325"/>
      <c r="EAN8" s="325"/>
      <c r="EAO8" s="325"/>
      <c r="EAP8" s="325"/>
      <c r="EAQ8" s="325"/>
      <c r="EAR8" s="325"/>
      <c r="EAS8" s="325"/>
      <c r="EAT8" s="325"/>
      <c r="EAU8" s="325"/>
      <c r="EAV8" s="325"/>
      <c r="EAW8" s="325"/>
      <c r="EAX8" s="325"/>
      <c r="EAY8" s="325"/>
      <c r="EAZ8" s="325"/>
      <c r="EBA8" s="325"/>
      <c r="EBB8" s="325"/>
      <c r="EBC8" s="325"/>
      <c r="EBD8" s="325"/>
      <c r="EBE8" s="325"/>
      <c r="EBF8" s="325"/>
      <c r="EBG8" s="325"/>
      <c r="EBH8" s="325"/>
      <c r="EBI8" s="325"/>
      <c r="EBJ8" s="325"/>
      <c r="EBK8" s="325"/>
      <c r="EBL8" s="325"/>
      <c r="EBM8" s="325"/>
      <c r="EBN8" s="325"/>
      <c r="EBO8" s="325"/>
      <c r="EBP8" s="325"/>
      <c r="EBQ8" s="325"/>
      <c r="EBR8" s="325"/>
      <c r="EBS8" s="325"/>
      <c r="EBT8" s="325"/>
      <c r="EBU8" s="325"/>
      <c r="EBV8" s="325"/>
      <c r="EBW8" s="325"/>
      <c r="EBX8" s="325"/>
      <c r="EBY8" s="325"/>
      <c r="EBZ8" s="325"/>
      <c r="ECA8" s="325"/>
      <c r="ECB8" s="325"/>
      <c r="ECC8" s="325"/>
      <c r="ECD8" s="325"/>
      <c r="ECE8" s="325"/>
      <c r="ECF8" s="325"/>
      <c r="ECG8" s="325"/>
      <c r="ECH8" s="325"/>
      <c r="ECI8" s="325"/>
      <c r="ECJ8" s="325"/>
      <c r="ECK8" s="325"/>
      <c r="ECL8" s="325"/>
      <c r="ECM8" s="325"/>
      <c r="ECN8" s="325"/>
      <c r="ECO8" s="325"/>
      <c r="ECP8" s="325"/>
      <c r="ECQ8" s="325"/>
      <c r="ECR8" s="325"/>
      <c r="ECS8" s="325"/>
      <c r="ECT8" s="325"/>
      <c r="ECU8" s="325"/>
      <c r="ECV8" s="325"/>
      <c r="ECW8" s="325"/>
      <c r="ECX8" s="325"/>
      <c r="ECY8" s="325"/>
      <c r="ECZ8" s="325"/>
      <c r="EDA8" s="325"/>
      <c r="EDB8" s="325"/>
      <c r="EDC8" s="325"/>
      <c r="EDD8" s="325"/>
      <c r="EDE8" s="325"/>
      <c r="EDF8" s="325"/>
      <c r="EDG8" s="325"/>
      <c r="EDH8" s="325"/>
      <c r="EDI8" s="325"/>
      <c r="EDJ8" s="325"/>
      <c r="EDK8" s="325"/>
      <c r="EDL8" s="325"/>
      <c r="EDM8" s="325"/>
      <c r="EDN8" s="325"/>
      <c r="EDO8" s="325"/>
      <c r="EDP8" s="325"/>
      <c r="EDQ8" s="325"/>
      <c r="EDR8" s="325"/>
      <c r="EDS8" s="325"/>
      <c r="EDT8" s="325"/>
      <c r="EDU8" s="325"/>
      <c r="EDV8" s="325"/>
      <c r="EDW8" s="325"/>
      <c r="EDX8" s="325"/>
      <c r="EDY8" s="325"/>
      <c r="EDZ8" s="325"/>
      <c r="EEA8" s="325"/>
      <c r="EEB8" s="325"/>
      <c r="EEC8" s="325"/>
      <c r="EED8" s="325"/>
      <c r="EEE8" s="325"/>
      <c r="EEF8" s="325"/>
      <c r="EEG8" s="325"/>
      <c r="EEH8" s="325"/>
      <c r="EEI8" s="325"/>
      <c r="EEJ8" s="325"/>
      <c r="EEK8" s="325"/>
      <c r="EEL8" s="325"/>
      <c r="EEM8" s="325"/>
      <c r="EEN8" s="325"/>
      <c r="EEO8" s="325"/>
      <c r="EEP8" s="325"/>
      <c r="EEQ8" s="325"/>
      <c r="EER8" s="325"/>
      <c r="EES8" s="325"/>
      <c r="EET8" s="325"/>
      <c r="EEU8" s="325"/>
      <c r="EEV8" s="325"/>
      <c r="EEW8" s="325"/>
      <c r="EEX8" s="325"/>
      <c r="EEY8" s="325"/>
      <c r="EEZ8" s="325"/>
      <c r="EFA8" s="325"/>
      <c r="EFB8" s="325"/>
      <c r="EFC8" s="325"/>
      <c r="EFD8" s="325"/>
      <c r="EFE8" s="325"/>
      <c r="EFF8" s="325"/>
      <c r="EFG8" s="325"/>
      <c r="EFH8" s="325"/>
      <c r="EFI8" s="325"/>
      <c r="EFJ8" s="325"/>
      <c r="EFK8" s="325"/>
      <c r="EFL8" s="325"/>
      <c r="EFM8" s="325"/>
      <c r="EFN8" s="325"/>
      <c r="EFO8" s="325"/>
      <c r="EFP8" s="325"/>
      <c r="EFQ8" s="325"/>
      <c r="EFR8" s="325"/>
      <c r="EFS8" s="325"/>
      <c r="EFT8" s="325"/>
      <c r="EFU8" s="325"/>
      <c r="EFV8" s="325"/>
      <c r="EFW8" s="325"/>
      <c r="EFX8" s="325"/>
      <c r="EFY8" s="325"/>
      <c r="EFZ8" s="325"/>
      <c r="EGA8" s="325"/>
      <c r="EGB8" s="325"/>
      <c r="EGC8" s="325"/>
      <c r="EGD8" s="325"/>
      <c r="EGE8" s="325"/>
      <c r="EGF8" s="325"/>
      <c r="EGG8" s="325"/>
      <c r="EGH8" s="325"/>
      <c r="EGI8" s="325"/>
      <c r="EGJ8" s="325"/>
      <c r="EGK8" s="325"/>
      <c r="EGL8" s="325"/>
      <c r="EGM8" s="325"/>
      <c r="EGN8" s="325"/>
      <c r="EGO8" s="325"/>
      <c r="EGP8" s="325"/>
      <c r="EGQ8" s="325"/>
      <c r="EGR8" s="325"/>
      <c r="EGS8" s="325"/>
      <c r="EGT8" s="325"/>
      <c r="EGU8" s="325"/>
      <c r="EGV8" s="325"/>
      <c r="EGW8" s="325"/>
      <c r="EGX8" s="325"/>
      <c r="EGY8" s="325"/>
      <c r="EGZ8" s="325"/>
      <c r="EHA8" s="325"/>
      <c r="EHB8" s="325"/>
      <c r="EHC8" s="325"/>
      <c r="EHD8" s="325"/>
      <c r="EHE8" s="325"/>
      <c r="EHF8" s="325"/>
      <c r="EHG8" s="325"/>
      <c r="EHH8" s="325"/>
      <c r="EHI8" s="325"/>
      <c r="EHJ8" s="325"/>
      <c r="EHK8" s="325"/>
      <c r="EHL8" s="325"/>
      <c r="EHM8" s="325"/>
      <c r="EHN8" s="325"/>
      <c r="EHO8" s="325"/>
      <c r="EHP8" s="325"/>
      <c r="EHQ8" s="325"/>
      <c r="EHR8" s="325"/>
      <c r="EHS8" s="325"/>
      <c r="EHT8" s="325"/>
      <c r="EHU8" s="325"/>
      <c r="EHV8" s="325"/>
      <c r="EHW8" s="325"/>
      <c r="EHX8" s="325"/>
      <c r="EHY8" s="325"/>
      <c r="EHZ8" s="325"/>
      <c r="EIA8" s="325"/>
      <c r="EIB8" s="325"/>
      <c r="EIC8" s="325"/>
      <c r="EID8" s="325"/>
      <c r="EIE8" s="325"/>
      <c r="EIF8" s="325"/>
      <c r="EIG8" s="325"/>
      <c r="EIH8" s="325"/>
      <c r="EII8" s="325"/>
      <c r="EIJ8" s="325"/>
      <c r="EIK8" s="325"/>
      <c r="EIL8" s="325"/>
      <c r="EIM8" s="325"/>
      <c r="EIN8" s="325"/>
      <c r="EIO8" s="325"/>
      <c r="EIP8" s="325"/>
      <c r="EIQ8" s="325"/>
      <c r="EIR8" s="325"/>
      <c r="EIS8" s="325"/>
      <c r="EIT8" s="325"/>
      <c r="EIU8" s="325"/>
      <c r="EIV8" s="325"/>
      <c r="EIW8" s="325"/>
      <c r="EIX8" s="325"/>
      <c r="EIY8" s="325"/>
      <c r="EIZ8" s="325"/>
      <c r="EJA8" s="325"/>
      <c r="EJB8" s="325"/>
      <c r="EJC8" s="325"/>
      <c r="EJD8" s="325"/>
      <c r="EJE8" s="325"/>
      <c r="EJF8" s="325"/>
      <c r="EJG8" s="325"/>
      <c r="EJH8" s="325"/>
      <c r="EJI8" s="325"/>
      <c r="EJJ8" s="325"/>
      <c r="EJK8" s="325"/>
      <c r="EJL8" s="325"/>
      <c r="EJM8" s="325"/>
      <c r="EJN8" s="325"/>
      <c r="EJO8" s="325"/>
      <c r="EJP8" s="325"/>
      <c r="EJQ8" s="325"/>
      <c r="EJR8" s="325"/>
      <c r="EJS8" s="325"/>
      <c r="EJT8" s="325"/>
      <c r="EJU8" s="325"/>
      <c r="EJV8" s="325"/>
      <c r="EJW8" s="325"/>
      <c r="EJX8" s="325"/>
      <c r="EJY8" s="325"/>
      <c r="EJZ8" s="325"/>
      <c r="EKA8" s="325"/>
      <c r="EKB8" s="325"/>
      <c r="EKC8" s="325"/>
      <c r="EKD8" s="325"/>
      <c r="EKE8" s="325"/>
      <c r="EKF8" s="325"/>
      <c r="EKG8" s="325"/>
      <c r="EKH8" s="325"/>
      <c r="EKI8" s="325"/>
      <c r="EKJ8" s="325"/>
      <c r="EKK8" s="325"/>
      <c r="EKL8" s="325"/>
      <c r="EKM8" s="325"/>
      <c r="EKN8" s="325"/>
      <c r="EKO8" s="325"/>
      <c r="EKP8" s="325"/>
      <c r="EKQ8" s="325"/>
      <c r="EKR8" s="325"/>
      <c r="EKS8" s="325"/>
      <c r="EKT8" s="325"/>
      <c r="EKU8" s="325"/>
      <c r="EKV8" s="325"/>
      <c r="EKW8" s="325"/>
      <c r="EKX8" s="325"/>
      <c r="EKY8" s="325"/>
      <c r="EKZ8" s="325"/>
      <c r="ELA8" s="325"/>
      <c r="ELB8" s="325"/>
      <c r="ELC8" s="325"/>
      <c r="ELD8" s="325"/>
      <c r="ELE8" s="325"/>
      <c r="ELF8" s="325"/>
      <c r="ELG8" s="325"/>
      <c r="ELH8" s="325"/>
      <c r="ELI8" s="325"/>
      <c r="ELJ8" s="325"/>
      <c r="ELK8" s="325"/>
      <c r="ELL8" s="325"/>
      <c r="ELM8" s="325"/>
      <c r="ELN8" s="325"/>
      <c r="ELO8" s="325"/>
      <c r="ELP8" s="325"/>
      <c r="ELQ8" s="325"/>
      <c r="ELR8" s="325"/>
      <c r="ELS8" s="325"/>
      <c r="ELT8" s="325"/>
      <c r="ELU8" s="325"/>
      <c r="ELV8" s="325"/>
      <c r="ELW8" s="325"/>
      <c r="ELX8" s="325"/>
      <c r="ELY8" s="325"/>
      <c r="ELZ8" s="325"/>
      <c r="EMA8" s="325"/>
      <c r="EMB8" s="325"/>
      <c r="EMC8" s="325"/>
      <c r="EMD8" s="325"/>
      <c r="EME8" s="325"/>
      <c r="EMF8" s="325"/>
      <c r="EMG8" s="325"/>
      <c r="EMH8" s="325"/>
      <c r="EMI8" s="325"/>
      <c r="EMJ8" s="325"/>
      <c r="EMK8" s="325"/>
      <c r="EML8" s="325"/>
      <c r="EMM8" s="325"/>
      <c r="EMN8" s="325"/>
      <c r="EMO8" s="325"/>
      <c r="EMP8" s="325"/>
      <c r="EMQ8" s="325"/>
      <c r="EMR8" s="325"/>
      <c r="EMS8" s="325"/>
      <c r="EMT8" s="325"/>
      <c r="EMU8" s="325"/>
      <c r="EMV8" s="325"/>
      <c r="EMW8" s="325"/>
      <c r="EMX8" s="325"/>
      <c r="EMY8" s="325"/>
      <c r="EMZ8" s="325"/>
      <c r="ENA8" s="325"/>
      <c r="ENB8" s="325"/>
      <c r="ENC8" s="325"/>
      <c r="END8" s="325"/>
      <c r="ENE8" s="325"/>
      <c r="ENF8" s="325"/>
      <c r="ENG8" s="325"/>
      <c r="ENH8" s="325"/>
      <c r="ENI8" s="325"/>
      <c r="ENJ8" s="325"/>
      <c r="ENK8" s="325"/>
      <c r="ENL8" s="325"/>
      <c r="ENM8" s="325"/>
      <c r="ENN8" s="325"/>
      <c r="ENO8" s="325"/>
      <c r="ENP8" s="325"/>
      <c r="ENQ8" s="325"/>
      <c r="ENR8" s="325"/>
      <c r="ENS8" s="325"/>
      <c r="ENT8" s="325"/>
      <c r="ENU8" s="325"/>
      <c r="ENV8" s="325"/>
      <c r="ENW8" s="325"/>
      <c r="ENX8" s="325"/>
      <c r="ENY8" s="325"/>
      <c r="ENZ8" s="325"/>
      <c r="EOA8" s="325"/>
      <c r="EOB8" s="325"/>
      <c r="EOC8" s="325"/>
      <c r="EOD8" s="325"/>
      <c r="EOE8" s="325"/>
      <c r="EOF8" s="325"/>
      <c r="EOG8" s="325"/>
      <c r="EOH8" s="325"/>
      <c r="EOI8" s="325"/>
      <c r="EOJ8" s="325"/>
      <c r="EOK8" s="325"/>
      <c r="EOL8" s="325"/>
      <c r="EOM8" s="325"/>
      <c r="EON8" s="325"/>
      <c r="EOO8" s="325"/>
      <c r="EOP8" s="325"/>
      <c r="EOQ8" s="325"/>
      <c r="EOR8" s="325"/>
      <c r="EOS8" s="325"/>
      <c r="EOT8" s="325"/>
      <c r="EOU8" s="325"/>
      <c r="EOV8" s="325"/>
      <c r="EOW8" s="325"/>
      <c r="EOX8" s="325"/>
      <c r="EOY8" s="325"/>
      <c r="EOZ8" s="325"/>
      <c r="EPA8" s="325"/>
      <c r="EPB8" s="325"/>
      <c r="EPC8" s="325"/>
      <c r="EPD8" s="325"/>
      <c r="EPE8" s="325"/>
      <c r="EPF8" s="325"/>
      <c r="EPG8" s="325"/>
      <c r="EPH8" s="325"/>
      <c r="EPI8" s="325"/>
      <c r="EPJ8" s="325"/>
      <c r="EPK8" s="325"/>
      <c r="EPL8" s="325"/>
      <c r="EPM8" s="325"/>
      <c r="EPN8" s="325"/>
      <c r="EPO8" s="325"/>
      <c r="EPP8" s="325"/>
      <c r="EPQ8" s="325"/>
      <c r="EPR8" s="325"/>
      <c r="EPS8" s="325"/>
      <c r="EPT8" s="325"/>
      <c r="EPU8" s="325"/>
      <c r="EPV8" s="325"/>
      <c r="EPW8" s="325"/>
      <c r="EPX8" s="325"/>
      <c r="EPY8" s="325"/>
      <c r="EPZ8" s="325"/>
      <c r="EQA8" s="325"/>
      <c r="EQB8" s="325"/>
      <c r="EQC8" s="325"/>
      <c r="EQD8" s="325"/>
      <c r="EQE8" s="325"/>
      <c r="EQF8" s="325"/>
      <c r="EQG8" s="325"/>
      <c r="EQH8" s="325"/>
      <c r="EQI8" s="325"/>
      <c r="EQJ8" s="325"/>
      <c r="EQK8" s="325"/>
      <c r="EQL8" s="325"/>
      <c r="EQM8" s="325"/>
      <c r="EQN8" s="325"/>
      <c r="EQO8" s="325"/>
      <c r="EQP8" s="325"/>
      <c r="EQQ8" s="325"/>
      <c r="EQR8" s="325"/>
      <c r="EQS8" s="325"/>
      <c r="EQT8" s="325"/>
      <c r="EQU8" s="325"/>
      <c r="EQV8" s="325"/>
      <c r="EQW8" s="325"/>
      <c r="EQX8" s="325"/>
      <c r="EQY8" s="325"/>
      <c r="EQZ8" s="325"/>
      <c r="ERA8" s="325"/>
      <c r="ERB8" s="325"/>
      <c r="ERC8" s="325"/>
      <c r="ERD8" s="325"/>
      <c r="ERE8" s="325"/>
      <c r="ERF8" s="325"/>
      <c r="ERG8" s="325"/>
      <c r="ERH8" s="325"/>
      <c r="ERI8" s="325"/>
      <c r="ERJ8" s="325"/>
      <c r="ERK8" s="325"/>
      <c r="ERL8" s="325"/>
      <c r="ERM8" s="325"/>
      <c r="ERN8" s="325"/>
      <c r="ERO8" s="325"/>
      <c r="ERP8" s="325"/>
      <c r="ERQ8" s="325"/>
      <c r="ERR8" s="325"/>
      <c r="ERS8" s="325"/>
      <c r="ERT8" s="325"/>
      <c r="ERU8" s="325"/>
      <c r="ERV8" s="325"/>
      <c r="ERW8" s="325"/>
      <c r="ERX8" s="325"/>
      <c r="ERY8" s="325"/>
      <c r="ERZ8" s="325"/>
      <c r="ESA8" s="325"/>
      <c r="ESB8" s="325"/>
      <c r="ESC8" s="325"/>
      <c r="ESD8" s="325"/>
      <c r="ESE8" s="325"/>
      <c r="ESF8" s="325"/>
      <c r="ESG8" s="325"/>
      <c r="ESH8" s="325"/>
      <c r="ESI8" s="325"/>
      <c r="ESJ8" s="325"/>
      <c r="ESK8" s="325"/>
      <c r="ESL8" s="325"/>
      <c r="ESM8" s="325"/>
      <c r="ESN8" s="325"/>
      <c r="ESO8" s="325"/>
      <c r="ESP8" s="325"/>
      <c r="ESQ8" s="325"/>
      <c r="ESR8" s="325"/>
      <c r="ESS8" s="325"/>
      <c r="EST8" s="325"/>
      <c r="ESU8" s="325"/>
      <c r="ESV8" s="325"/>
      <c r="ESW8" s="325"/>
      <c r="ESX8" s="325"/>
      <c r="ESY8" s="325"/>
      <c r="ESZ8" s="325"/>
      <c r="ETA8" s="325"/>
      <c r="ETB8" s="325"/>
      <c r="ETC8" s="325"/>
      <c r="ETD8" s="325"/>
      <c r="ETE8" s="325"/>
      <c r="ETF8" s="325"/>
      <c r="ETG8" s="325"/>
      <c r="ETH8" s="325"/>
      <c r="ETI8" s="325"/>
      <c r="ETJ8" s="325"/>
      <c r="ETK8" s="325"/>
      <c r="ETL8" s="325"/>
      <c r="ETM8" s="325"/>
      <c r="ETN8" s="325"/>
      <c r="ETO8" s="325"/>
      <c r="ETP8" s="325"/>
      <c r="ETQ8" s="325"/>
      <c r="ETR8" s="325"/>
      <c r="ETS8" s="325"/>
      <c r="ETT8" s="325"/>
      <c r="ETU8" s="325"/>
      <c r="ETV8" s="325"/>
      <c r="ETW8" s="325"/>
      <c r="ETX8" s="325"/>
      <c r="ETY8" s="325"/>
      <c r="ETZ8" s="325"/>
      <c r="EUA8" s="325"/>
      <c r="EUB8" s="325"/>
      <c r="EUC8" s="325"/>
      <c r="EUD8" s="325"/>
      <c r="EUE8" s="325"/>
      <c r="EUF8" s="325"/>
      <c r="EUG8" s="325"/>
      <c r="EUH8" s="325"/>
      <c r="EUI8" s="325"/>
      <c r="EUJ8" s="325"/>
      <c r="EUK8" s="325"/>
      <c r="EUL8" s="325"/>
      <c r="EUM8" s="325"/>
      <c r="EUN8" s="325"/>
      <c r="EUO8" s="325"/>
      <c r="EUP8" s="325"/>
      <c r="EUQ8" s="325"/>
      <c r="EUR8" s="325"/>
      <c r="EUS8" s="325"/>
      <c r="EUT8" s="325"/>
      <c r="EUU8" s="325"/>
      <c r="EUV8" s="325"/>
      <c r="EUW8" s="325"/>
      <c r="EUX8" s="325"/>
      <c r="EUY8" s="325"/>
      <c r="EUZ8" s="325"/>
      <c r="EVA8" s="325"/>
      <c r="EVB8" s="325"/>
      <c r="EVC8" s="325"/>
      <c r="EVD8" s="325"/>
      <c r="EVE8" s="325"/>
      <c r="EVF8" s="325"/>
      <c r="EVG8" s="325"/>
      <c r="EVH8" s="325"/>
      <c r="EVI8" s="325"/>
      <c r="EVJ8" s="325"/>
      <c r="EVK8" s="325"/>
      <c r="EVL8" s="325"/>
      <c r="EVM8" s="325"/>
      <c r="EVN8" s="325"/>
      <c r="EVO8" s="325"/>
      <c r="EVP8" s="325"/>
      <c r="EVQ8" s="325"/>
      <c r="EVR8" s="325"/>
      <c r="EVS8" s="325"/>
      <c r="EVT8" s="325"/>
      <c r="EVU8" s="325"/>
      <c r="EVV8" s="325"/>
      <c r="EVW8" s="325"/>
      <c r="EVX8" s="325"/>
      <c r="EVY8" s="325"/>
      <c r="EVZ8" s="325"/>
      <c r="EWA8" s="325"/>
      <c r="EWB8" s="325"/>
      <c r="EWC8" s="325"/>
      <c r="EWD8" s="325"/>
      <c r="EWE8" s="325"/>
      <c r="EWF8" s="325"/>
      <c r="EWG8" s="325"/>
      <c r="EWH8" s="325"/>
      <c r="EWI8" s="325"/>
      <c r="EWJ8" s="325"/>
      <c r="EWK8" s="325"/>
      <c r="EWL8" s="325"/>
      <c r="EWM8" s="325"/>
      <c r="EWN8" s="325"/>
      <c r="EWO8" s="325"/>
      <c r="EWP8" s="325"/>
      <c r="EWQ8" s="325"/>
      <c r="EWR8" s="325"/>
      <c r="EWS8" s="325"/>
      <c r="EWT8" s="325"/>
      <c r="EWU8" s="325"/>
      <c r="EWV8" s="325"/>
      <c r="EWW8" s="325"/>
      <c r="EWX8" s="325"/>
      <c r="EWY8" s="325"/>
      <c r="EWZ8" s="325"/>
      <c r="EXA8" s="325"/>
      <c r="EXB8" s="325"/>
      <c r="EXC8" s="325"/>
      <c r="EXD8" s="325"/>
      <c r="EXE8" s="325"/>
      <c r="EXF8" s="325"/>
      <c r="EXG8" s="325"/>
      <c r="EXH8" s="325"/>
      <c r="EXI8" s="325"/>
      <c r="EXJ8" s="325"/>
      <c r="EXK8" s="325"/>
      <c r="EXL8" s="325"/>
      <c r="EXM8" s="325"/>
      <c r="EXN8" s="325"/>
      <c r="EXO8" s="325"/>
      <c r="EXP8" s="325"/>
      <c r="EXQ8" s="325"/>
      <c r="EXR8" s="325"/>
      <c r="EXS8" s="325"/>
      <c r="EXT8" s="325"/>
      <c r="EXU8" s="325"/>
      <c r="EXV8" s="325"/>
      <c r="EXW8" s="325"/>
      <c r="EXX8" s="325"/>
      <c r="EXY8" s="325"/>
      <c r="EXZ8" s="325"/>
      <c r="EYA8" s="325"/>
      <c r="EYB8" s="325"/>
      <c r="EYC8" s="325"/>
      <c r="EYD8" s="325"/>
      <c r="EYE8" s="325"/>
      <c r="EYF8" s="325"/>
      <c r="EYG8" s="325"/>
      <c r="EYH8" s="325"/>
      <c r="EYI8" s="325"/>
      <c r="EYJ8" s="325"/>
      <c r="EYK8" s="325"/>
      <c r="EYL8" s="325"/>
      <c r="EYM8" s="325"/>
      <c r="EYN8" s="325"/>
      <c r="EYO8" s="325"/>
      <c r="EYP8" s="325"/>
      <c r="EYQ8" s="325"/>
      <c r="EYR8" s="325"/>
      <c r="EYS8" s="325"/>
      <c r="EYT8" s="325"/>
      <c r="EYU8" s="325"/>
      <c r="EYV8" s="325"/>
      <c r="EYW8" s="325"/>
      <c r="EYX8" s="325"/>
      <c r="EYY8" s="325"/>
      <c r="EYZ8" s="325"/>
      <c r="EZA8" s="325"/>
      <c r="EZB8" s="325"/>
      <c r="EZC8" s="325"/>
      <c r="EZD8" s="325"/>
      <c r="EZE8" s="325"/>
      <c r="EZF8" s="325"/>
      <c r="EZG8" s="325"/>
      <c r="EZH8" s="325"/>
      <c r="EZI8" s="325"/>
      <c r="EZJ8" s="325"/>
      <c r="EZK8" s="325"/>
      <c r="EZL8" s="325"/>
      <c r="EZM8" s="325"/>
      <c r="EZN8" s="325"/>
      <c r="EZO8" s="325"/>
      <c r="EZP8" s="325"/>
      <c r="EZQ8" s="325"/>
      <c r="EZR8" s="325"/>
      <c r="EZS8" s="325"/>
      <c r="EZT8" s="325"/>
      <c r="EZU8" s="325"/>
      <c r="EZV8" s="325"/>
      <c r="EZW8" s="325"/>
      <c r="EZX8" s="325"/>
      <c r="EZY8" s="325"/>
      <c r="EZZ8" s="325"/>
      <c r="FAA8" s="325"/>
      <c r="FAB8" s="325"/>
      <c r="FAC8" s="325"/>
      <c r="FAD8" s="325"/>
      <c r="FAE8" s="325"/>
      <c r="FAF8" s="325"/>
      <c r="FAG8" s="325"/>
      <c r="FAH8" s="325"/>
      <c r="FAI8" s="325"/>
      <c r="FAJ8" s="325"/>
      <c r="FAK8" s="325"/>
      <c r="FAL8" s="325"/>
      <c r="FAM8" s="325"/>
      <c r="FAN8" s="325"/>
      <c r="FAO8" s="325"/>
      <c r="FAP8" s="325"/>
      <c r="FAQ8" s="325"/>
      <c r="FAR8" s="325"/>
      <c r="FAS8" s="325"/>
      <c r="FAT8" s="325"/>
      <c r="FAU8" s="325"/>
      <c r="FAV8" s="325"/>
      <c r="FAW8" s="325"/>
      <c r="FAX8" s="325"/>
      <c r="FAY8" s="325"/>
      <c r="FAZ8" s="325"/>
      <c r="FBA8" s="325"/>
      <c r="FBB8" s="325"/>
      <c r="FBC8" s="325"/>
      <c r="FBD8" s="325"/>
      <c r="FBE8" s="325"/>
      <c r="FBF8" s="325"/>
      <c r="FBG8" s="325"/>
      <c r="FBH8" s="325"/>
      <c r="FBI8" s="325"/>
      <c r="FBJ8" s="325"/>
      <c r="FBK8" s="325"/>
      <c r="FBL8" s="325"/>
      <c r="FBM8" s="325"/>
      <c r="FBN8" s="325"/>
      <c r="FBO8" s="325"/>
      <c r="FBP8" s="325"/>
      <c r="FBQ8" s="325"/>
      <c r="FBR8" s="325"/>
      <c r="FBS8" s="325"/>
      <c r="FBT8" s="325"/>
      <c r="FBU8" s="325"/>
      <c r="FBV8" s="325"/>
      <c r="FBW8" s="325"/>
      <c r="FBX8" s="325"/>
      <c r="FBY8" s="325"/>
      <c r="FBZ8" s="325"/>
      <c r="FCA8" s="325"/>
      <c r="FCB8" s="325"/>
      <c r="FCC8" s="325"/>
      <c r="FCD8" s="325"/>
      <c r="FCE8" s="325"/>
      <c r="FCF8" s="325"/>
      <c r="FCG8" s="325"/>
      <c r="FCH8" s="325"/>
      <c r="FCI8" s="325"/>
      <c r="FCJ8" s="325"/>
      <c r="FCK8" s="325"/>
      <c r="FCL8" s="325"/>
      <c r="FCM8" s="325"/>
      <c r="FCN8" s="325"/>
      <c r="FCO8" s="325"/>
      <c r="FCP8" s="325"/>
      <c r="FCQ8" s="325"/>
      <c r="FCR8" s="325"/>
      <c r="FCS8" s="325"/>
      <c r="FCT8" s="325"/>
      <c r="FCU8" s="325"/>
      <c r="FCV8" s="325"/>
      <c r="FCW8" s="325"/>
      <c r="FCX8" s="325"/>
      <c r="FCY8" s="325"/>
      <c r="FCZ8" s="325"/>
      <c r="FDA8" s="325"/>
      <c r="FDB8" s="325"/>
      <c r="FDC8" s="325"/>
      <c r="FDD8" s="325"/>
      <c r="FDE8" s="325"/>
      <c r="FDF8" s="325"/>
      <c r="FDG8" s="325"/>
      <c r="FDH8" s="325"/>
      <c r="FDI8" s="325"/>
      <c r="FDJ8" s="325"/>
      <c r="FDK8" s="325"/>
      <c r="FDL8" s="325"/>
      <c r="FDM8" s="325"/>
      <c r="FDN8" s="325"/>
      <c r="FDO8" s="325"/>
      <c r="FDP8" s="325"/>
      <c r="FDQ8" s="325"/>
      <c r="FDR8" s="325"/>
      <c r="FDS8" s="325"/>
      <c r="FDT8" s="325"/>
      <c r="FDU8" s="325"/>
      <c r="FDV8" s="325"/>
      <c r="FDW8" s="325"/>
      <c r="FDX8" s="325"/>
      <c r="FDY8" s="325"/>
      <c r="FDZ8" s="325"/>
      <c r="FEA8" s="325"/>
      <c r="FEB8" s="325"/>
      <c r="FEC8" s="325"/>
      <c r="FED8" s="325"/>
      <c r="FEE8" s="325"/>
      <c r="FEF8" s="325"/>
      <c r="FEG8" s="325"/>
      <c r="FEH8" s="325"/>
      <c r="FEI8" s="325"/>
      <c r="FEJ8" s="325"/>
      <c r="FEK8" s="325"/>
      <c r="FEL8" s="325"/>
      <c r="FEM8" s="325"/>
      <c r="FEN8" s="325"/>
      <c r="FEO8" s="325"/>
      <c r="FEP8" s="325"/>
      <c r="FEQ8" s="325"/>
      <c r="FER8" s="325"/>
      <c r="FES8" s="325"/>
      <c r="FET8" s="325"/>
      <c r="FEU8" s="325"/>
      <c r="FEV8" s="325"/>
      <c r="FEW8" s="325"/>
      <c r="FEX8" s="325"/>
      <c r="FEY8" s="325"/>
      <c r="FEZ8" s="325"/>
      <c r="FFA8" s="325"/>
      <c r="FFB8" s="325"/>
      <c r="FFC8" s="325"/>
      <c r="FFD8" s="325"/>
      <c r="FFE8" s="325"/>
      <c r="FFF8" s="325"/>
      <c r="FFG8" s="325"/>
      <c r="FFH8" s="325"/>
      <c r="FFI8" s="325"/>
      <c r="FFJ8" s="325"/>
      <c r="FFK8" s="325"/>
      <c r="FFL8" s="325"/>
      <c r="FFM8" s="325"/>
      <c r="FFN8" s="325"/>
      <c r="FFO8" s="325"/>
      <c r="FFP8" s="325"/>
      <c r="FFQ8" s="325"/>
      <c r="FFR8" s="325"/>
      <c r="FFS8" s="325"/>
      <c r="FFT8" s="325"/>
      <c r="FFU8" s="325"/>
      <c r="FFV8" s="325"/>
      <c r="FFW8" s="325"/>
      <c r="FFX8" s="325"/>
      <c r="FFY8" s="325"/>
      <c r="FFZ8" s="325"/>
      <c r="FGA8" s="325"/>
      <c r="FGB8" s="325"/>
      <c r="FGC8" s="325"/>
      <c r="FGD8" s="325"/>
      <c r="FGE8" s="325"/>
      <c r="FGF8" s="325"/>
      <c r="FGG8" s="325"/>
      <c r="FGH8" s="325"/>
      <c r="FGI8" s="325"/>
      <c r="FGJ8" s="325"/>
      <c r="FGK8" s="325"/>
      <c r="FGL8" s="325"/>
      <c r="FGM8" s="325"/>
      <c r="FGN8" s="325"/>
      <c r="FGO8" s="325"/>
      <c r="FGP8" s="325"/>
      <c r="FGQ8" s="325"/>
      <c r="FGR8" s="325"/>
      <c r="FGS8" s="325"/>
      <c r="FGT8" s="325"/>
      <c r="FGU8" s="325"/>
      <c r="FGV8" s="325"/>
      <c r="FGW8" s="325"/>
      <c r="FGX8" s="325"/>
      <c r="FGY8" s="325"/>
      <c r="FGZ8" s="325"/>
      <c r="FHA8" s="325"/>
      <c r="FHB8" s="325"/>
      <c r="FHC8" s="325"/>
      <c r="FHD8" s="325"/>
      <c r="FHE8" s="325"/>
      <c r="FHF8" s="325"/>
      <c r="FHG8" s="325"/>
      <c r="FHH8" s="325"/>
      <c r="FHI8" s="325"/>
      <c r="FHJ8" s="325"/>
      <c r="FHK8" s="325"/>
      <c r="FHL8" s="325"/>
      <c r="FHM8" s="325"/>
      <c r="FHN8" s="325"/>
      <c r="FHO8" s="325"/>
      <c r="FHP8" s="325"/>
      <c r="FHQ8" s="325"/>
      <c r="FHR8" s="325"/>
      <c r="FHS8" s="325"/>
      <c r="FHT8" s="325"/>
      <c r="FHU8" s="325"/>
      <c r="FHV8" s="325"/>
      <c r="FHW8" s="325"/>
      <c r="FHX8" s="325"/>
      <c r="FHY8" s="325"/>
      <c r="FHZ8" s="325"/>
      <c r="FIA8" s="325"/>
      <c r="FIB8" s="325"/>
      <c r="FIC8" s="325"/>
      <c r="FID8" s="325"/>
      <c r="FIE8" s="325"/>
      <c r="FIF8" s="325"/>
      <c r="FIG8" s="325"/>
      <c r="FIH8" s="325"/>
      <c r="FII8" s="325"/>
      <c r="FIJ8" s="325"/>
      <c r="FIK8" s="325"/>
      <c r="FIL8" s="325"/>
      <c r="FIM8" s="325"/>
      <c r="FIN8" s="325"/>
      <c r="FIO8" s="325"/>
      <c r="FIP8" s="325"/>
      <c r="FIQ8" s="325"/>
      <c r="FIR8" s="325"/>
      <c r="FIS8" s="325"/>
      <c r="FIT8" s="325"/>
      <c r="FIU8" s="325"/>
      <c r="FIV8" s="325"/>
      <c r="FIW8" s="325"/>
      <c r="FIX8" s="325"/>
      <c r="FIY8" s="325"/>
      <c r="FIZ8" s="325"/>
      <c r="FJA8" s="325"/>
      <c r="FJB8" s="325"/>
      <c r="FJC8" s="325"/>
      <c r="FJD8" s="325"/>
      <c r="FJE8" s="325"/>
      <c r="FJF8" s="325"/>
      <c r="FJG8" s="325"/>
      <c r="FJH8" s="325"/>
      <c r="FJI8" s="325"/>
      <c r="FJJ8" s="325"/>
      <c r="FJK8" s="325"/>
      <c r="FJL8" s="325"/>
      <c r="FJM8" s="325"/>
      <c r="FJN8" s="325"/>
      <c r="FJO8" s="325"/>
      <c r="FJP8" s="325"/>
      <c r="FJQ8" s="325"/>
      <c r="FJR8" s="325"/>
      <c r="FJS8" s="325"/>
      <c r="FJT8" s="325"/>
      <c r="FJU8" s="325"/>
      <c r="FJV8" s="325"/>
      <c r="FJW8" s="325"/>
      <c r="FJX8" s="325"/>
      <c r="FJY8" s="325"/>
      <c r="FJZ8" s="325"/>
      <c r="FKA8" s="325"/>
      <c r="FKB8" s="325"/>
      <c r="FKC8" s="325"/>
      <c r="FKD8" s="325"/>
      <c r="FKE8" s="325"/>
      <c r="FKF8" s="325"/>
      <c r="FKG8" s="325"/>
      <c r="FKH8" s="325"/>
      <c r="FKI8" s="325"/>
      <c r="FKJ8" s="325"/>
      <c r="FKK8" s="325"/>
      <c r="FKL8" s="325"/>
      <c r="FKM8" s="325"/>
      <c r="FKN8" s="325"/>
      <c r="FKO8" s="325"/>
      <c r="FKP8" s="325"/>
      <c r="FKQ8" s="325"/>
      <c r="FKR8" s="325"/>
      <c r="FKS8" s="325"/>
      <c r="FKT8" s="325"/>
      <c r="FKU8" s="325"/>
      <c r="FKV8" s="325"/>
      <c r="FKW8" s="325"/>
      <c r="FKX8" s="325"/>
      <c r="FKY8" s="325"/>
      <c r="FKZ8" s="325"/>
      <c r="FLA8" s="325"/>
      <c r="FLB8" s="325"/>
      <c r="FLC8" s="325"/>
      <c r="FLD8" s="325"/>
      <c r="FLE8" s="325"/>
      <c r="FLF8" s="325"/>
      <c r="FLG8" s="325"/>
      <c r="FLH8" s="325"/>
      <c r="FLI8" s="325"/>
      <c r="FLJ8" s="325"/>
      <c r="FLK8" s="325"/>
      <c r="FLL8" s="325"/>
      <c r="FLM8" s="325"/>
      <c r="FLN8" s="325"/>
      <c r="FLO8" s="325"/>
      <c r="FLP8" s="325"/>
      <c r="FLQ8" s="325"/>
      <c r="FLR8" s="325"/>
      <c r="FLS8" s="325"/>
      <c r="FLT8" s="325"/>
      <c r="FLU8" s="325"/>
      <c r="FLV8" s="325"/>
      <c r="FLW8" s="325"/>
      <c r="FLX8" s="325"/>
      <c r="FLY8" s="325"/>
      <c r="FLZ8" s="325"/>
      <c r="FMA8" s="325"/>
      <c r="FMB8" s="325"/>
      <c r="FMC8" s="325"/>
      <c r="FMD8" s="325"/>
      <c r="FME8" s="325"/>
      <c r="FMF8" s="325"/>
      <c r="FMG8" s="325"/>
      <c r="FMH8" s="325"/>
      <c r="FMI8" s="325"/>
      <c r="FMJ8" s="325"/>
      <c r="FMK8" s="325"/>
      <c r="FML8" s="325"/>
      <c r="FMM8" s="325"/>
      <c r="FMN8" s="325"/>
      <c r="FMO8" s="325"/>
      <c r="FMP8" s="325"/>
      <c r="FMQ8" s="325"/>
      <c r="FMR8" s="325"/>
      <c r="FMS8" s="325"/>
      <c r="FMT8" s="325"/>
      <c r="FMU8" s="325"/>
      <c r="FMV8" s="325"/>
      <c r="FMW8" s="325"/>
      <c r="FMX8" s="325"/>
      <c r="FMY8" s="325"/>
      <c r="FMZ8" s="325"/>
      <c r="FNA8" s="325"/>
      <c r="FNB8" s="325"/>
      <c r="FNC8" s="325"/>
      <c r="FND8" s="325"/>
      <c r="FNE8" s="325"/>
      <c r="FNF8" s="325"/>
      <c r="FNG8" s="325"/>
      <c r="FNH8" s="325"/>
      <c r="FNI8" s="325"/>
      <c r="FNJ8" s="325"/>
      <c r="FNK8" s="325"/>
      <c r="FNL8" s="325"/>
      <c r="FNM8" s="325"/>
      <c r="FNN8" s="325"/>
      <c r="FNO8" s="325"/>
      <c r="FNP8" s="325"/>
      <c r="FNQ8" s="325"/>
      <c r="FNR8" s="325"/>
      <c r="FNS8" s="325"/>
      <c r="FNT8" s="325"/>
      <c r="FNU8" s="325"/>
      <c r="FNV8" s="325"/>
      <c r="FNW8" s="325"/>
      <c r="FNX8" s="325"/>
      <c r="FNY8" s="325"/>
      <c r="FNZ8" s="325"/>
      <c r="FOA8" s="325"/>
      <c r="FOB8" s="325"/>
      <c r="FOC8" s="325"/>
      <c r="FOD8" s="325"/>
      <c r="FOE8" s="325"/>
      <c r="FOF8" s="325"/>
      <c r="FOG8" s="325"/>
      <c r="FOH8" s="325"/>
      <c r="FOI8" s="325"/>
      <c r="FOJ8" s="325"/>
      <c r="FOK8" s="325"/>
      <c r="FOL8" s="325"/>
      <c r="FOM8" s="325"/>
      <c r="FON8" s="325"/>
      <c r="FOO8" s="325"/>
      <c r="FOP8" s="325"/>
      <c r="FOQ8" s="325"/>
      <c r="FOR8" s="325"/>
      <c r="FOS8" s="325"/>
      <c r="FOT8" s="325"/>
      <c r="FOU8" s="325"/>
      <c r="FOV8" s="325"/>
      <c r="FOW8" s="325"/>
      <c r="FOX8" s="325"/>
      <c r="FOY8" s="325"/>
      <c r="FOZ8" s="325"/>
      <c r="FPA8" s="325"/>
      <c r="FPB8" s="325"/>
      <c r="FPC8" s="325"/>
      <c r="FPD8" s="325"/>
      <c r="FPE8" s="325"/>
      <c r="FPF8" s="325"/>
      <c r="FPG8" s="325"/>
      <c r="FPH8" s="325"/>
      <c r="FPI8" s="325"/>
      <c r="FPJ8" s="325"/>
      <c r="FPK8" s="325"/>
      <c r="FPL8" s="325"/>
      <c r="FPM8" s="325"/>
      <c r="FPN8" s="325"/>
      <c r="FPO8" s="325"/>
      <c r="FPP8" s="325"/>
      <c r="FPQ8" s="325"/>
      <c r="FPR8" s="325"/>
      <c r="FPS8" s="325"/>
      <c r="FPT8" s="325"/>
      <c r="FPU8" s="325"/>
      <c r="FPV8" s="325"/>
      <c r="FPW8" s="325"/>
      <c r="FPX8" s="325"/>
      <c r="FPY8" s="325"/>
      <c r="FPZ8" s="325"/>
      <c r="FQA8" s="325"/>
      <c r="FQB8" s="325"/>
      <c r="FQC8" s="325"/>
      <c r="FQD8" s="325"/>
      <c r="FQE8" s="325"/>
      <c r="FQF8" s="325"/>
      <c r="FQG8" s="325"/>
      <c r="FQH8" s="325"/>
      <c r="FQI8" s="325"/>
      <c r="FQJ8" s="325"/>
      <c r="FQK8" s="325"/>
      <c r="FQL8" s="325"/>
      <c r="FQM8" s="325"/>
      <c r="FQN8" s="325"/>
      <c r="FQO8" s="325"/>
      <c r="FQP8" s="325"/>
      <c r="FQQ8" s="325"/>
      <c r="FQR8" s="325"/>
      <c r="FQS8" s="325"/>
      <c r="FQT8" s="325"/>
      <c r="FQU8" s="325"/>
      <c r="FQV8" s="325"/>
      <c r="FQW8" s="325"/>
      <c r="FQX8" s="325"/>
      <c r="FQY8" s="325"/>
      <c r="FQZ8" s="325"/>
      <c r="FRA8" s="325"/>
      <c r="FRB8" s="325"/>
      <c r="FRC8" s="325"/>
      <c r="FRD8" s="325"/>
      <c r="FRE8" s="325"/>
      <c r="FRF8" s="325"/>
      <c r="FRG8" s="325"/>
      <c r="FRH8" s="325"/>
      <c r="FRI8" s="325"/>
      <c r="FRJ8" s="325"/>
      <c r="FRK8" s="325"/>
      <c r="FRL8" s="325"/>
      <c r="FRM8" s="325"/>
      <c r="FRN8" s="325"/>
      <c r="FRO8" s="325"/>
      <c r="FRP8" s="325"/>
      <c r="FRQ8" s="325"/>
      <c r="FRR8" s="325"/>
      <c r="FRS8" s="325"/>
      <c r="FRT8" s="325"/>
      <c r="FRU8" s="325"/>
      <c r="FRV8" s="325"/>
      <c r="FRW8" s="325"/>
      <c r="FRX8" s="325"/>
      <c r="FRY8" s="325"/>
      <c r="FRZ8" s="325"/>
      <c r="FSA8" s="325"/>
      <c r="FSB8" s="325"/>
      <c r="FSC8" s="325"/>
      <c r="FSD8" s="325"/>
      <c r="FSE8" s="325"/>
      <c r="FSF8" s="325"/>
      <c r="FSG8" s="325"/>
      <c r="FSH8" s="325"/>
      <c r="FSI8" s="325"/>
      <c r="FSJ8" s="325"/>
      <c r="FSK8" s="325"/>
      <c r="FSL8" s="325"/>
      <c r="FSM8" s="325"/>
      <c r="FSN8" s="325"/>
      <c r="FSO8" s="325"/>
      <c r="FSP8" s="325"/>
      <c r="FSQ8" s="325"/>
      <c r="FSR8" s="325"/>
      <c r="FSS8" s="325"/>
      <c r="FST8" s="325"/>
      <c r="FSU8" s="325"/>
      <c r="FSV8" s="325"/>
      <c r="FSW8" s="325"/>
      <c r="FSX8" s="325"/>
      <c r="FSY8" s="325"/>
      <c r="FSZ8" s="325"/>
      <c r="FTA8" s="325"/>
      <c r="FTB8" s="325"/>
      <c r="FTC8" s="325"/>
      <c r="FTD8" s="325"/>
      <c r="FTE8" s="325"/>
      <c r="FTF8" s="325"/>
      <c r="FTG8" s="325"/>
      <c r="FTH8" s="325"/>
      <c r="FTI8" s="325"/>
      <c r="FTJ8" s="325"/>
      <c r="FTK8" s="325"/>
      <c r="FTL8" s="325"/>
      <c r="FTM8" s="325"/>
      <c r="FTN8" s="325"/>
      <c r="FTO8" s="325"/>
      <c r="FTP8" s="325"/>
      <c r="FTQ8" s="325"/>
      <c r="FTR8" s="325"/>
      <c r="FTS8" s="325"/>
      <c r="FTT8" s="325"/>
      <c r="FTU8" s="325"/>
      <c r="FTV8" s="325"/>
      <c r="FTW8" s="325"/>
      <c r="FTX8" s="325"/>
      <c r="FTY8" s="325"/>
      <c r="FTZ8" s="325"/>
      <c r="FUA8" s="325"/>
      <c r="FUB8" s="325"/>
      <c r="FUC8" s="325"/>
      <c r="FUD8" s="325"/>
      <c r="FUE8" s="325"/>
      <c r="FUF8" s="325"/>
      <c r="FUG8" s="325"/>
      <c r="FUH8" s="325"/>
      <c r="FUI8" s="325"/>
      <c r="FUJ8" s="325"/>
      <c r="FUK8" s="325"/>
      <c r="FUL8" s="325"/>
      <c r="FUM8" s="325"/>
      <c r="FUN8" s="325"/>
      <c r="FUO8" s="325"/>
      <c r="FUP8" s="325"/>
      <c r="FUQ8" s="325"/>
      <c r="FUR8" s="325"/>
      <c r="FUS8" s="325"/>
      <c r="FUT8" s="325"/>
      <c r="FUU8" s="325"/>
      <c r="FUV8" s="325"/>
      <c r="FUW8" s="325"/>
      <c r="FUX8" s="325"/>
      <c r="FUY8" s="325"/>
      <c r="FUZ8" s="325"/>
      <c r="FVA8" s="325"/>
      <c r="FVB8" s="325"/>
      <c r="FVC8" s="325"/>
      <c r="FVD8" s="325"/>
      <c r="FVE8" s="325"/>
      <c r="FVF8" s="325"/>
      <c r="FVG8" s="325"/>
      <c r="FVH8" s="325"/>
      <c r="FVI8" s="325"/>
      <c r="FVJ8" s="325"/>
      <c r="FVK8" s="325"/>
      <c r="FVL8" s="325"/>
      <c r="FVM8" s="325"/>
      <c r="FVN8" s="325"/>
      <c r="FVO8" s="325"/>
      <c r="FVP8" s="325"/>
      <c r="FVQ8" s="325"/>
      <c r="FVR8" s="325"/>
      <c r="FVS8" s="325"/>
      <c r="FVT8" s="325"/>
      <c r="FVU8" s="325"/>
      <c r="FVV8" s="325"/>
      <c r="FVW8" s="325"/>
      <c r="FVX8" s="325"/>
      <c r="FVY8" s="325"/>
      <c r="FVZ8" s="325"/>
      <c r="FWA8" s="325"/>
      <c r="FWB8" s="325"/>
      <c r="FWC8" s="325"/>
      <c r="FWD8" s="325"/>
      <c r="FWE8" s="325"/>
      <c r="FWF8" s="325"/>
      <c r="FWG8" s="325"/>
      <c r="FWH8" s="325"/>
      <c r="FWI8" s="325"/>
      <c r="FWJ8" s="325"/>
      <c r="FWK8" s="325"/>
      <c r="FWL8" s="325"/>
      <c r="FWM8" s="325"/>
      <c r="FWN8" s="325"/>
      <c r="FWO8" s="325"/>
      <c r="FWP8" s="325"/>
      <c r="FWQ8" s="325"/>
      <c r="FWR8" s="325"/>
      <c r="FWS8" s="325"/>
      <c r="FWT8" s="325"/>
      <c r="FWU8" s="325"/>
      <c r="FWV8" s="325"/>
      <c r="FWW8" s="325"/>
      <c r="FWX8" s="325"/>
      <c r="FWY8" s="325"/>
      <c r="FWZ8" s="325"/>
      <c r="FXA8" s="325"/>
      <c r="FXB8" s="325"/>
      <c r="FXC8" s="325"/>
      <c r="FXD8" s="325"/>
      <c r="FXE8" s="325"/>
      <c r="FXF8" s="325"/>
      <c r="FXG8" s="325"/>
      <c r="FXH8" s="325"/>
      <c r="FXI8" s="325"/>
      <c r="FXJ8" s="325"/>
      <c r="FXK8" s="325"/>
      <c r="FXL8" s="325"/>
      <c r="FXM8" s="325"/>
      <c r="FXN8" s="325"/>
      <c r="FXO8" s="325"/>
      <c r="FXP8" s="325"/>
      <c r="FXQ8" s="325"/>
      <c r="FXR8" s="325"/>
      <c r="FXS8" s="325"/>
      <c r="FXT8" s="325"/>
      <c r="FXU8" s="325"/>
      <c r="FXV8" s="325"/>
      <c r="FXW8" s="325"/>
      <c r="FXX8" s="325"/>
      <c r="FXY8" s="325"/>
      <c r="FXZ8" s="325"/>
      <c r="FYA8" s="325"/>
      <c r="FYB8" s="325"/>
      <c r="FYC8" s="325"/>
      <c r="FYD8" s="325"/>
      <c r="FYE8" s="325"/>
      <c r="FYF8" s="325"/>
      <c r="FYG8" s="325"/>
      <c r="FYH8" s="325"/>
      <c r="FYI8" s="325"/>
      <c r="FYJ8" s="325"/>
      <c r="FYK8" s="325"/>
      <c r="FYL8" s="325"/>
      <c r="FYM8" s="325"/>
      <c r="FYN8" s="325"/>
      <c r="FYO8" s="325"/>
      <c r="FYP8" s="325"/>
      <c r="FYQ8" s="325"/>
      <c r="FYR8" s="325"/>
      <c r="FYS8" s="325"/>
      <c r="FYT8" s="325"/>
      <c r="FYU8" s="325"/>
      <c r="FYV8" s="325"/>
      <c r="FYW8" s="325"/>
      <c r="FYX8" s="325"/>
      <c r="FYY8" s="325"/>
      <c r="FYZ8" s="325"/>
      <c r="FZA8" s="325"/>
      <c r="FZB8" s="325"/>
      <c r="FZC8" s="325"/>
      <c r="FZD8" s="325"/>
      <c r="FZE8" s="325"/>
      <c r="FZF8" s="325"/>
      <c r="FZG8" s="325"/>
      <c r="FZH8" s="325"/>
      <c r="FZI8" s="325"/>
      <c r="FZJ8" s="325"/>
      <c r="FZK8" s="325"/>
      <c r="FZL8" s="325"/>
      <c r="FZM8" s="325"/>
      <c r="FZN8" s="325"/>
      <c r="FZO8" s="325"/>
      <c r="FZP8" s="325"/>
      <c r="FZQ8" s="325"/>
      <c r="FZR8" s="325"/>
      <c r="FZS8" s="325"/>
      <c r="FZT8" s="325"/>
      <c r="FZU8" s="325"/>
      <c r="FZV8" s="325"/>
      <c r="FZW8" s="325"/>
      <c r="FZX8" s="325"/>
      <c r="FZY8" s="325"/>
      <c r="FZZ8" s="325"/>
      <c r="GAA8" s="325"/>
      <c r="GAB8" s="325"/>
      <c r="GAC8" s="325"/>
      <c r="GAD8" s="325"/>
      <c r="GAE8" s="325"/>
      <c r="GAF8" s="325"/>
      <c r="GAG8" s="325"/>
      <c r="GAH8" s="325"/>
      <c r="GAI8" s="325"/>
      <c r="GAJ8" s="325"/>
      <c r="GAK8" s="325"/>
      <c r="GAL8" s="325"/>
      <c r="GAM8" s="325"/>
      <c r="GAN8" s="325"/>
      <c r="GAO8" s="325"/>
      <c r="GAP8" s="325"/>
      <c r="GAQ8" s="325"/>
      <c r="GAR8" s="325"/>
      <c r="GAS8" s="325"/>
      <c r="GAT8" s="325"/>
      <c r="GAU8" s="325"/>
      <c r="GAV8" s="325"/>
      <c r="GAW8" s="325"/>
      <c r="GAX8" s="325"/>
      <c r="GAY8" s="325"/>
      <c r="GAZ8" s="325"/>
      <c r="GBA8" s="325"/>
      <c r="GBB8" s="325"/>
      <c r="GBC8" s="325"/>
      <c r="GBD8" s="325"/>
      <c r="GBE8" s="325"/>
      <c r="GBF8" s="325"/>
      <c r="GBG8" s="325"/>
      <c r="GBH8" s="325"/>
      <c r="GBI8" s="325"/>
      <c r="GBJ8" s="325"/>
      <c r="GBK8" s="325"/>
      <c r="GBL8" s="325"/>
      <c r="GBM8" s="325"/>
      <c r="GBN8" s="325"/>
      <c r="GBO8" s="325"/>
      <c r="GBP8" s="325"/>
      <c r="GBQ8" s="325"/>
      <c r="GBR8" s="325"/>
      <c r="GBS8" s="325"/>
      <c r="GBT8" s="325"/>
      <c r="GBU8" s="325"/>
      <c r="GBV8" s="325"/>
      <c r="GBW8" s="325"/>
      <c r="GBX8" s="325"/>
      <c r="GBY8" s="325"/>
      <c r="GBZ8" s="325"/>
      <c r="GCA8" s="325"/>
      <c r="GCB8" s="325"/>
      <c r="GCC8" s="325"/>
      <c r="GCD8" s="325"/>
      <c r="GCE8" s="325"/>
      <c r="GCF8" s="325"/>
      <c r="GCG8" s="325"/>
      <c r="GCH8" s="325"/>
      <c r="GCI8" s="325"/>
      <c r="GCJ8" s="325"/>
      <c r="GCK8" s="325"/>
      <c r="GCL8" s="325"/>
      <c r="GCM8" s="325"/>
      <c r="GCN8" s="325"/>
      <c r="GCO8" s="325"/>
      <c r="GCP8" s="325"/>
      <c r="GCQ8" s="325"/>
      <c r="GCR8" s="325"/>
      <c r="GCS8" s="325"/>
      <c r="GCT8" s="325"/>
      <c r="GCU8" s="325"/>
      <c r="GCV8" s="325"/>
      <c r="GCW8" s="325"/>
      <c r="GCX8" s="325"/>
      <c r="GCY8" s="325"/>
      <c r="GCZ8" s="325"/>
      <c r="GDA8" s="325"/>
      <c r="GDB8" s="325"/>
      <c r="GDC8" s="325"/>
      <c r="GDD8" s="325"/>
      <c r="GDE8" s="325"/>
      <c r="GDF8" s="325"/>
      <c r="GDG8" s="325"/>
      <c r="GDH8" s="325"/>
      <c r="GDI8" s="325"/>
      <c r="GDJ8" s="325"/>
      <c r="GDK8" s="325"/>
      <c r="GDL8" s="325"/>
      <c r="GDM8" s="325"/>
      <c r="GDN8" s="325"/>
      <c r="GDO8" s="325"/>
      <c r="GDP8" s="325"/>
      <c r="GDQ8" s="325"/>
      <c r="GDR8" s="325"/>
      <c r="GDS8" s="325"/>
      <c r="GDT8" s="325"/>
      <c r="GDU8" s="325"/>
      <c r="GDV8" s="325"/>
      <c r="GDW8" s="325"/>
      <c r="GDX8" s="325"/>
      <c r="GDY8" s="325"/>
      <c r="GDZ8" s="325"/>
      <c r="GEA8" s="325"/>
      <c r="GEB8" s="325"/>
      <c r="GEC8" s="325"/>
      <c r="GED8" s="325"/>
      <c r="GEE8" s="325"/>
      <c r="GEF8" s="325"/>
      <c r="GEG8" s="325"/>
      <c r="GEH8" s="325"/>
      <c r="GEI8" s="325"/>
      <c r="GEJ8" s="325"/>
      <c r="GEK8" s="325"/>
      <c r="GEL8" s="325"/>
      <c r="GEM8" s="325"/>
      <c r="GEN8" s="325"/>
      <c r="GEO8" s="325"/>
      <c r="GEP8" s="325"/>
      <c r="GEQ8" s="325"/>
      <c r="GER8" s="325"/>
      <c r="GES8" s="325"/>
      <c r="GET8" s="325"/>
      <c r="GEU8" s="325"/>
      <c r="GEV8" s="325"/>
      <c r="GEW8" s="325"/>
      <c r="GEX8" s="325"/>
      <c r="GEY8" s="325"/>
      <c r="GEZ8" s="325"/>
      <c r="GFA8" s="325"/>
      <c r="GFB8" s="325"/>
      <c r="GFC8" s="325"/>
      <c r="GFD8" s="325"/>
      <c r="GFE8" s="325"/>
      <c r="GFF8" s="325"/>
      <c r="GFG8" s="325"/>
      <c r="GFH8" s="325"/>
      <c r="GFI8" s="325"/>
      <c r="GFJ8" s="325"/>
      <c r="GFK8" s="325"/>
      <c r="GFL8" s="325"/>
      <c r="GFM8" s="325"/>
      <c r="GFN8" s="325"/>
      <c r="GFO8" s="325"/>
      <c r="GFP8" s="325"/>
      <c r="GFQ8" s="325"/>
      <c r="GFR8" s="325"/>
      <c r="GFS8" s="325"/>
      <c r="GFT8" s="325"/>
      <c r="GFU8" s="325"/>
      <c r="GFV8" s="325"/>
      <c r="GFW8" s="325"/>
      <c r="GFX8" s="325"/>
      <c r="GFY8" s="325"/>
      <c r="GFZ8" s="325"/>
      <c r="GGA8" s="325"/>
      <c r="GGB8" s="325"/>
      <c r="GGC8" s="325"/>
      <c r="GGD8" s="325"/>
      <c r="GGE8" s="325"/>
      <c r="GGF8" s="325"/>
      <c r="GGG8" s="325"/>
      <c r="GGH8" s="325"/>
      <c r="GGI8" s="325"/>
      <c r="GGJ8" s="325"/>
      <c r="GGK8" s="325"/>
      <c r="GGL8" s="325"/>
      <c r="GGM8" s="325"/>
      <c r="GGN8" s="325"/>
      <c r="GGO8" s="325"/>
      <c r="GGP8" s="325"/>
      <c r="GGQ8" s="325"/>
      <c r="GGR8" s="325"/>
      <c r="GGS8" s="325"/>
      <c r="GGT8" s="325"/>
      <c r="GGU8" s="325"/>
      <c r="GGV8" s="325"/>
      <c r="GGW8" s="325"/>
      <c r="GGX8" s="325"/>
      <c r="GGY8" s="325"/>
      <c r="GGZ8" s="325"/>
      <c r="GHA8" s="325"/>
      <c r="GHB8" s="325"/>
      <c r="GHC8" s="325"/>
      <c r="GHD8" s="325"/>
      <c r="GHE8" s="325"/>
      <c r="GHF8" s="325"/>
      <c r="GHG8" s="325"/>
      <c r="GHH8" s="325"/>
      <c r="GHI8" s="325"/>
      <c r="GHJ8" s="325"/>
      <c r="GHK8" s="325"/>
      <c r="GHL8" s="325"/>
      <c r="GHM8" s="325"/>
      <c r="GHN8" s="325"/>
      <c r="GHO8" s="325"/>
      <c r="GHP8" s="325"/>
      <c r="GHQ8" s="325"/>
      <c r="GHR8" s="325"/>
      <c r="GHS8" s="325"/>
      <c r="GHT8" s="325"/>
      <c r="GHU8" s="325"/>
      <c r="GHV8" s="325"/>
      <c r="GHW8" s="325"/>
      <c r="GHX8" s="325"/>
      <c r="GHY8" s="325"/>
      <c r="GHZ8" s="325"/>
      <c r="GIA8" s="325"/>
      <c r="GIB8" s="325"/>
      <c r="GIC8" s="325"/>
      <c r="GID8" s="325"/>
      <c r="GIE8" s="325"/>
      <c r="GIF8" s="325"/>
      <c r="GIG8" s="325"/>
      <c r="GIH8" s="325"/>
      <c r="GII8" s="325"/>
      <c r="GIJ8" s="325"/>
      <c r="GIK8" s="325"/>
      <c r="GIL8" s="325"/>
      <c r="GIM8" s="325"/>
      <c r="GIN8" s="325"/>
      <c r="GIO8" s="325"/>
      <c r="GIP8" s="325"/>
      <c r="GIQ8" s="325"/>
      <c r="GIR8" s="325"/>
      <c r="GIS8" s="325"/>
      <c r="GIT8" s="325"/>
      <c r="GIU8" s="325"/>
      <c r="GIV8" s="325"/>
      <c r="GIW8" s="325"/>
      <c r="GIX8" s="325"/>
      <c r="GIY8" s="325"/>
      <c r="GIZ8" s="325"/>
      <c r="GJA8" s="325"/>
      <c r="GJB8" s="325"/>
      <c r="GJC8" s="325"/>
      <c r="GJD8" s="325"/>
      <c r="GJE8" s="325"/>
      <c r="GJF8" s="325"/>
      <c r="GJG8" s="325"/>
      <c r="GJH8" s="325"/>
      <c r="GJI8" s="325"/>
      <c r="GJJ8" s="325"/>
      <c r="GJK8" s="325"/>
      <c r="GJL8" s="325"/>
      <c r="GJM8" s="325"/>
      <c r="GJN8" s="325"/>
      <c r="GJO8" s="325"/>
      <c r="GJP8" s="325"/>
      <c r="GJQ8" s="325"/>
      <c r="GJR8" s="325"/>
      <c r="GJS8" s="325"/>
      <c r="GJT8" s="325"/>
      <c r="GJU8" s="325"/>
      <c r="GJV8" s="325"/>
      <c r="GJW8" s="325"/>
      <c r="GJX8" s="325"/>
      <c r="GJY8" s="325"/>
      <c r="GJZ8" s="325"/>
      <c r="GKA8" s="325"/>
      <c r="GKB8" s="325"/>
      <c r="GKC8" s="325"/>
      <c r="GKD8" s="325"/>
      <c r="GKE8" s="325"/>
      <c r="GKF8" s="325"/>
      <c r="GKG8" s="325"/>
      <c r="GKH8" s="325"/>
      <c r="GKI8" s="325"/>
      <c r="GKJ8" s="325"/>
      <c r="GKK8" s="325"/>
      <c r="GKL8" s="325"/>
      <c r="GKM8" s="325"/>
      <c r="GKN8" s="325"/>
      <c r="GKO8" s="325"/>
      <c r="GKP8" s="325"/>
      <c r="GKQ8" s="325"/>
      <c r="GKR8" s="325"/>
      <c r="GKS8" s="325"/>
      <c r="GKT8" s="325"/>
      <c r="GKU8" s="325"/>
      <c r="GKV8" s="325"/>
      <c r="GKW8" s="325"/>
      <c r="GKX8" s="325"/>
      <c r="GKY8" s="325"/>
      <c r="GKZ8" s="325"/>
      <c r="GLA8" s="325"/>
      <c r="GLB8" s="325"/>
      <c r="GLC8" s="325"/>
      <c r="GLD8" s="325"/>
      <c r="GLE8" s="325"/>
      <c r="GLF8" s="325"/>
      <c r="GLG8" s="325"/>
      <c r="GLH8" s="325"/>
      <c r="GLI8" s="325"/>
      <c r="GLJ8" s="325"/>
      <c r="GLK8" s="325"/>
      <c r="GLL8" s="325"/>
      <c r="GLM8" s="325"/>
      <c r="GLN8" s="325"/>
      <c r="GLO8" s="325"/>
      <c r="GLP8" s="325"/>
      <c r="GLQ8" s="325"/>
      <c r="GLR8" s="325"/>
      <c r="GLS8" s="325"/>
      <c r="GLT8" s="325"/>
      <c r="GLU8" s="325"/>
      <c r="GLV8" s="325"/>
      <c r="GLW8" s="325"/>
      <c r="GLX8" s="325"/>
      <c r="GLY8" s="325"/>
      <c r="GLZ8" s="325"/>
      <c r="GMA8" s="325"/>
      <c r="GMB8" s="325"/>
      <c r="GMC8" s="325"/>
      <c r="GMD8" s="325"/>
      <c r="GME8" s="325"/>
      <c r="GMF8" s="325"/>
      <c r="GMG8" s="325"/>
      <c r="GMH8" s="325"/>
      <c r="GMI8" s="325"/>
      <c r="GMJ8" s="325"/>
      <c r="GMK8" s="325"/>
      <c r="GML8" s="325"/>
      <c r="GMM8" s="325"/>
      <c r="GMN8" s="325"/>
      <c r="GMO8" s="325"/>
      <c r="GMP8" s="325"/>
      <c r="GMQ8" s="325"/>
      <c r="GMR8" s="325"/>
      <c r="GMS8" s="325"/>
      <c r="GMT8" s="325"/>
      <c r="GMU8" s="325"/>
      <c r="GMV8" s="325"/>
      <c r="GMW8" s="325"/>
      <c r="GMX8" s="325"/>
      <c r="GMY8" s="325"/>
      <c r="GMZ8" s="325"/>
      <c r="GNA8" s="325"/>
      <c r="GNB8" s="325"/>
      <c r="GNC8" s="325"/>
      <c r="GND8" s="325"/>
      <c r="GNE8" s="325"/>
      <c r="GNF8" s="325"/>
      <c r="GNG8" s="325"/>
      <c r="GNH8" s="325"/>
      <c r="GNI8" s="325"/>
      <c r="GNJ8" s="325"/>
      <c r="GNK8" s="325"/>
      <c r="GNL8" s="325"/>
      <c r="GNM8" s="325"/>
      <c r="GNN8" s="325"/>
      <c r="GNO8" s="325"/>
      <c r="GNP8" s="325"/>
      <c r="GNQ8" s="325"/>
      <c r="GNR8" s="325"/>
      <c r="GNS8" s="325"/>
      <c r="GNT8" s="325"/>
      <c r="GNU8" s="325"/>
      <c r="GNV8" s="325"/>
      <c r="GNW8" s="325"/>
      <c r="GNX8" s="325"/>
      <c r="GNY8" s="325"/>
      <c r="GNZ8" s="325"/>
      <c r="GOA8" s="325"/>
      <c r="GOB8" s="325"/>
      <c r="GOC8" s="325"/>
      <c r="GOD8" s="325"/>
      <c r="GOE8" s="325"/>
      <c r="GOF8" s="325"/>
      <c r="GOG8" s="325"/>
      <c r="GOH8" s="325"/>
      <c r="GOI8" s="325"/>
      <c r="GOJ8" s="325"/>
      <c r="GOK8" s="325"/>
      <c r="GOL8" s="325"/>
      <c r="GOM8" s="325"/>
      <c r="GON8" s="325"/>
      <c r="GOO8" s="325"/>
      <c r="GOP8" s="325"/>
      <c r="GOQ8" s="325"/>
      <c r="GOR8" s="325"/>
      <c r="GOS8" s="325"/>
      <c r="GOT8" s="325"/>
      <c r="GOU8" s="325"/>
      <c r="GOV8" s="325"/>
      <c r="GOW8" s="325"/>
      <c r="GOX8" s="325"/>
      <c r="GOY8" s="325"/>
      <c r="GOZ8" s="325"/>
      <c r="GPA8" s="325"/>
      <c r="GPB8" s="325"/>
      <c r="GPC8" s="325"/>
      <c r="GPD8" s="325"/>
      <c r="GPE8" s="325"/>
      <c r="GPF8" s="325"/>
      <c r="GPG8" s="325"/>
      <c r="GPH8" s="325"/>
      <c r="GPI8" s="325"/>
      <c r="GPJ8" s="325"/>
      <c r="GPK8" s="325"/>
      <c r="GPL8" s="325"/>
      <c r="GPM8" s="325"/>
      <c r="GPN8" s="325"/>
      <c r="GPO8" s="325"/>
      <c r="GPP8" s="325"/>
      <c r="GPQ8" s="325"/>
      <c r="GPR8" s="325"/>
      <c r="GPS8" s="325"/>
      <c r="GPT8" s="325"/>
      <c r="GPU8" s="325"/>
      <c r="GPV8" s="325"/>
      <c r="GPW8" s="325"/>
      <c r="GPX8" s="325"/>
      <c r="GPY8" s="325"/>
      <c r="GPZ8" s="325"/>
      <c r="GQA8" s="325"/>
      <c r="GQB8" s="325"/>
      <c r="GQC8" s="325"/>
      <c r="GQD8" s="325"/>
      <c r="GQE8" s="325"/>
      <c r="GQF8" s="325"/>
      <c r="GQG8" s="325"/>
      <c r="GQH8" s="325"/>
      <c r="GQI8" s="325"/>
      <c r="GQJ8" s="325"/>
      <c r="GQK8" s="325"/>
      <c r="GQL8" s="325"/>
      <c r="GQM8" s="325"/>
      <c r="GQN8" s="325"/>
      <c r="GQO8" s="325"/>
      <c r="GQP8" s="325"/>
      <c r="GQQ8" s="325"/>
      <c r="GQR8" s="325"/>
      <c r="GQS8" s="325"/>
      <c r="GQT8" s="325"/>
      <c r="GQU8" s="325"/>
      <c r="GQV8" s="325"/>
      <c r="GQW8" s="325"/>
      <c r="GQX8" s="325"/>
      <c r="GQY8" s="325"/>
      <c r="GQZ8" s="325"/>
      <c r="GRA8" s="325"/>
      <c r="GRB8" s="325"/>
      <c r="GRC8" s="325"/>
      <c r="GRD8" s="325"/>
      <c r="GRE8" s="325"/>
      <c r="GRF8" s="325"/>
      <c r="GRG8" s="325"/>
      <c r="GRH8" s="325"/>
      <c r="GRI8" s="325"/>
      <c r="GRJ8" s="325"/>
      <c r="GRK8" s="325"/>
      <c r="GRL8" s="325"/>
      <c r="GRM8" s="325"/>
      <c r="GRN8" s="325"/>
      <c r="GRO8" s="325"/>
      <c r="GRP8" s="325"/>
      <c r="GRQ8" s="325"/>
      <c r="GRR8" s="325"/>
      <c r="GRS8" s="325"/>
      <c r="GRT8" s="325"/>
      <c r="GRU8" s="325"/>
      <c r="GRV8" s="325"/>
      <c r="GRW8" s="325"/>
      <c r="GRX8" s="325"/>
      <c r="GRY8" s="325"/>
      <c r="GRZ8" s="325"/>
      <c r="GSA8" s="325"/>
      <c r="GSB8" s="325"/>
      <c r="GSC8" s="325"/>
      <c r="GSD8" s="325"/>
      <c r="GSE8" s="325"/>
      <c r="GSF8" s="325"/>
      <c r="GSG8" s="325"/>
      <c r="GSH8" s="325"/>
      <c r="GSI8" s="325"/>
      <c r="GSJ8" s="325"/>
      <c r="GSK8" s="325"/>
      <c r="GSL8" s="325"/>
      <c r="GSM8" s="325"/>
      <c r="GSN8" s="325"/>
      <c r="GSO8" s="325"/>
      <c r="GSP8" s="325"/>
      <c r="GSQ8" s="325"/>
      <c r="GSR8" s="325"/>
      <c r="GSS8" s="325"/>
      <c r="GST8" s="325"/>
      <c r="GSU8" s="325"/>
      <c r="GSV8" s="325"/>
      <c r="GSW8" s="325"/>
      <c r="GSX8" s="325"/>
      <c r="GSY8" s="325"/>
      <c r="GSZ8" s="325"/>
      <c r="GTA8" s="325"/>
      <c r="GTB8" s="325"/>
      <c r="GTC8" s="325"/>
      <c r="GTD8" s="325"/>
      <c r="GTE8" s="325"/>
      <c r="GTF8" s="325"/>
      <c r="GTG8" s="325"/>
      <c r="GTH8" s="325"/>
      <c r="GTI8" s="325"/>
      <c r="GTJ8" s="325"/>
      <c r="GTK8" s="325"/>
      <c r="GTL8" s="325"/>
      <c r="GTM8" s="325"/>
      <c r="GTN8" s="325"/>
      <c r="GTO8" s="325"/>
      <c r="GTP8" s="325"/>
      <c r="GTQ8" s="325"/>
      <c r="GTR8" s="325"/>
      <c r="GTS8" s="325"/>
      <c r="GTT8" s="325"/>
      <c r="GTU8" s="325"/>
      <c r="GTV8" s="325"/>
      <c r="GTW8" s="325"/>
      <c r="GTX8" s="325"/>
      <c r="GTY8" s="325"/>
      <c r="GTZ8" s="325"/>
      <c r="GUA8" s="325"/>
      <c r="GUB8" s="325"/>
      <c r="GUC8" s="325"/>
      <c r="GUD8" s="325"/>
      <c r="GUE8" s="325"/>
      <c r="GUF8" s="325"/>
      <c r="GUG8" s="325"/>
      <c r="GUH8" s="325"/>
      <c r="GUI8" s="325"/>
      <c r="GUJ8" s="325"/>
      <c r="GUK8" s="325"/>
      <c r="GUL8" s="325"/>
      <c r="GUM8" s="325"/>
      <c r="GUN8" s="325"/>
      <c r="GUO8" s="325"/>
      <c r="GUP8" s="325"/>
      <c r="GUQ8" s="325"/>
      <c r="GUR8" s="325"/>
      <c r="GUS8" s="325"/>
      <c r="GUT8" s="325"/>
      <c r="GUU8" s="325"/>
      <c r="GUV8" s="325"/>
      <c r="GUW8" s="325"/>
      <c r="GUX8" s="325"/>
      <c r="GUY8" s="325"/>
      <c r="GUZ8" s="325"/>
      <c r="GVA8" s="325"/>
      <c r="GVB8" s="325"/>
      <c r="GVC8" s="325"/>
      <c r="GVD8" s="325"/>
      <c r="GVE8" s="325"/>
      <c r="GVF8" s="325"/>
      <c r="GVG8" s="325"/>
      <c r="GVH8" s="325"/>
      <c r="GVI8" s="325"/>
      <c r="GVJ8" s="325"/>
      <c r="GVK8" s="325"/>
      <c r="GVL8" s="325"/>
      <c r="GVM8" s="325"/>
      <c r="GVN8" s="325"/>
      <c r="GVO8" s="325"/>
      <c r="GVP8" s="325"/>
      <c r="GVQ8" s="325"/>
      <c r="GVR8" s="325"/>
      <c r="GVS8" s="325"/>
      <c r="GVT8" s="325"/>
      <c r="GVU8" s="325"/>
      <c r="GVV8" s="325"/>
      <c r="GVW8" s="325"/>
      <c r="GVX8" s="325"/>
      <c r="GVY8" s="325"/>
      <c r="GVZ8" s="325"/>
      <c r="GWA8" s="325"/>
      <c r="GWB8" s="325"/>
      <c r="GWC8" s="325"/>
      <c r="GWD8" s="325"/>
      <c r="GWE8" s="325"/>
      <c r="GWF8" s="325"/>
      <c r="GWG8" s="325"/>
      <c r="GWH8" s="325"/>
      <c r="GWI8" s="325"/>
      <c r="GWJ8" s="325"/>
      <c r="GWK8" s="325"/>
      <c r="GWL8" s="325"/>
      <c r="GWM8" s="325"/>
      <c r="GWN8" s="325"/>
      <c r="GWO8" s="325"/>
      <c r="GWP8" s="325"/>
      <c r="GWQ8" s="325"/>
      <c r="GWR8" s="325"/>
      <c r="GWS8" s="325"/>
      <c r="GWT8" s="325"/>
      <c r="GWU8" s="325"/>
      <c r="GWV8" s="325"/>
      <c r="GWW8" s="325"/>
      <c r="GWX8" s="325"/>
      <c r="GWY8" s="325"/>
      <c r="GWZ8" s="325"/>
      <c r="GXA8" s="325"/>
      <c r="GXB8" s="325"/>
      <c r="GXC8" s="325"/>
      <c r="GXD8" s="325"/>
      <c r="GXE8" s="325"/>
      <c r="GXF8" s="325"/>
      <c r="GXG8" s="325"/>
      <c r="GXH8" s="325"/>
      <c r="GXI8" s="325"/>
      <c r="GXJ8" s="325"/>
      <c r="GXK8" s="325"/>
      <c r="GXL8" s="325"/>
      <c r="GXM8" s="325"/>
      <c r="GXN8" s="325"/>
      <c r="GXO8" s="325"/>
      <c r="GXP8" s="325"/>
      <c r="GXQ8" s="325"/>
      <c r="GXR8" s="325"/>
      <c r="GXS8" s="325"/>
      <c r="GXT8" s="325"/>
      <c r="GXU8" s="325"/>
      <c r="GXV8" s="325"/>
      <c r="GXW8" s="325"/>
      <c r="GXX8" s="325"/>
      <c r="GXY8" s="325"/>
      <c r="GXZ8" s="325"/>
      <c r="GYA8" s="325"/>
      <c r="GYB8" s="325"/>
      <c r="GYC8" s="325"/>
      <c r="GYD8" s="325"/>
      <c r="GYE8" s="325"/>
      <c r="GYF8" s="325"/>
      <c r="GYG8" s="325"/>
      <c r="GYH8" s="325"/>
      <c r="GYI8" s="325"/>
      <c r="GYJ8" s="325"/>
      <c r="GYK8" s="325"/>
      <c r="GYL8" s="325"/>
      <c r="GYM8" s="325"/>
      <c r="GYN8" s="325"/>
      <c r="GYO8" s="325"/>
      <c r="GYP8" s="325"/>
      <c r="GYQ8" s="325"/>
      <c r="GYR8" s="325"/>
      <c r="GYS8" s="325"/>
      <c r="GYT8" s="325"/>
      <c r="GYU8" s="325"/>
      <c r="GYV8" s="325"/>
      <c r="GYW8" s="325"/>
      <c r="GYX8" s="325"/>
      <c r="GYY8" s="325"/>
      <c r="GYZ8" s="325"/>
      <c r="GZA8" s="325"/>
      <c r="GZB8" s="325"/>
      <c r="GZC8" s="325"/>
      <c r="GZD8" s="325"/>
      <c r="GZE8" s="325"/>
      <c r="GZF8" s="325"/>
      <c r="GZG8" s="325"/>
      <c r="GZH8" s="325"/>
      <c r="GZI8" s="325"/>
      <c r="GZJ8" s="325"/>
      <c r="GZK8" s="325"/>
      <c r="GZL8" s="325"/>
      <c r="GZM8" s="325"/>
      <c r="GZN8" s="325"/>
      <c r="GZO8" s="325"/>
      <c r="GZP8" s="325"/>
      <c r="GZQ8" s="325"/>
      <c r="GZR8" s="325"/>
      <c r="GZS8" s="325"/>
      <c r="GZT8" s="325"/>
      <c r="GZU8" s="325"/>
      <c r="GZV8" s="325"/>
      <c r="GZW8" s="325"/>
      <c r="GZX8" s="325"/>
      <c r="GZY8" s="325"/>
      <c r="GZZ8" s="325"/>
      <c r="HAA8" s="325"/>
      <c r="HAB8" s="325"/>
      <c r="HAC8" s="325"/>
      <c r="HAD8" s="325"/>
      <c r="HAE8" s="325"/>
      <c r="HAF8" s="325"/>
      <c r="HAG8" s="325"/>
      <c r="HAH8" s="325"/>
      <c r="HAI8" s="325"/>
      <c r="HAJ8" s="325"/>
      <c r="HAK8" s="325"/>
      <c r="HAL8" s="325"/>
      <c r="HAM8" s="325"/>
      <c r="HAN8" s="325"/>
      <c r="HAO8" s="325"/>
      <c r="HAP8" s="325"/>
      <c r="HAQ8" s="325"/>
      <c r="HAR8" s="325"/>
      <c r="HAS8" s="325"/>
      <c r="HAT8" s="325"/>
      <c r="HAU8" s="325"/>
      <c r="HAV8" s="325"/>
      <c r="HAW8" s="325"/>
      <c r="HAX8" s="325"/>
      <c r="HAY8" s="325"/>
      <c r="HAZ8" s="325"/>
      <c r="HBA8" s="325"/>
      <c r="HBB8" s="325"/>
      <c r="HBC8" s="325"/>
      <c r="HBD8" s="325"/>
      <c r="HBE8" s="325"/>
      <c r="HBF8" s="325"/>
      <c r="HBG8" s="325"/>
      <c r="HBH8" s="325"/>
      <c r="HBI8" s="325"/>
      <c r="HBJ8" s="325"/>
      <c r="HBK8" s="325"/>
      <c r="HBL8" s="325"/>
      <c r="HBM8" s="325"/>
      <c r="HBN8" s="325"/>
      <c r="HBO8" s="325"/>
      <c r="HBP8" s="325"/>
      <c r="HBQ8" s="325"/>
      <c r="HBR8" s="325"/>
      <c r="HBS8" s="325"/>
      <c r="HBT8" s="325"/>
      <c r="HBU8" s="325"/>
      <c r="HBV8" s="325"/>
      <c r="HBW8" s="325"/>
      <c r="HBX8" s="325"/>
      <c r="HBY8" s="325"/>
      <c r="HBZ8" s="325"/>
      <c r="HCA8" s="325"/>
      <c r="HCB8" s="325"/>
      <c r="HCC8" s="325"/>
      <c r="HCD8" s="325"/>
      <c r="HCE8" s="325"/>
      <c r="HCF8" s="325"/>
      <c r="HCG8" s="325"/>
      <c r="HCH8" s="325"/>
      <c r="HCI8" s="325"/>
      <c r="HCJ8" s="325"/>
      <c r="HCK8" s="325"/>
      <c r="HCL8" s="325"/>
      <c r="HCM8" s="325"/>
      <c r="HCN8" s="325"/>
      <c r="HCO8" s="325"/>
      <c r="HCP8" s="325"/>
      <c r="HCQ8" s="325"/>
      <c r="HCR8" s="325"/>
      <c r="HCS8" s="325"/>
      <c r="HCT8" s="325"/>
      <c r="HCU8" s="325"/>
      <c r="HCV8" s="325"/>
      <c r="HCW8" s="325"/>
      <c r="HCX8" s="325"/>
      <c r="HCY8" s="325"/>
      <c r="HCZ8" s="325"/>
      <c r="HDA8" s="325"/>
      <c r="HDB8" s="325"/>
      <c r="HDC8" s="325"/>
      <c r="HDD8" s="325"/>
      <c r="HDE8" s="325"/>
      <c r="HDF8" s="325"/>
      <c r="HDG8" s="325"/>
      <c r="HDH8" s="325"/>
      <c r="HDI8" s="325"/>
      <c r="HDJ8" s="325"/>
      <c r="HDK8" s="325"/>
      <c r="HDL8" s="325"/>
      <c r="HDM8" s="325"/>
      <c r="HDN8" s="325"/>
      <c r="HDO8" s="325"/>
      <c r="HDP8" s="325"/>
      <c r="HDQ8" s="325"/>
      <c r="HDR8" s="325"/>
      <c r="HDS8" s="325"/>
      <c r="HDT8" s="325"/>
      <c r="HDU8" s="325"/>
      <c r="HDV8" s="325"/>
      <c r="HDW8" s="325"/>
      <c r="HDX8" s="325"/>
      <c r="HDY8" s="325"/>
      <c r="HDZ8" s="325"/>
      <c r="HEA8" s="325"/>
      <c r="HEB8" s="325"/>
      <c r="HEC8" s="325"/>
      <c r="HED8" s="325"/>
      <c r="HEE8" s="325"/>
      <c r="HEF8" s="325"/>
      <c r="HEG8" s="325"/>
      <c r="HEH8" s="325"/>
      <c r="HEI8" s="325"/>
      <c r="HEJ8" s="325"/>
      <c r="HEK8" s="325"/>
      <c r="HEL8" s="325"/>
      <c r="HEM8" s="325"/>
      <c r="HEN8" s="325"/>
      <c r="HEO8" s="325"/>
      <c r="HEP8" s="325"/>
      <c r="HEQ8" s="325"/>
      <c r="HER8" s="325"/>
      <c r="HES8" s="325"/>
      <c r="HET8" s="325"/>
      <c r="HEU8" s="325"/>
      <c r="HEV8" s="325"/>
      <c r="HEW8" s="325"/>
      <c r="HEX8" s="325"/>
      <c r="HEY8" s="325"/>
      <c r="HEZ8" s="325"/>
      <c r="HFA8" s="325"/>
      <c r="HFB8" s="325"/>
      <c r="HFC8" s="325"/>
      <c r="HFD8" s="325"/>
      <c r="HFE8" s="325"/>
      <c r="HFF8" s="325"/>
      <c r="HFG8" s="325"/>
      <c r="HFH8" s="325"/>
      <c r="HFI8" s="325"/>
      <c r="HFJ8" s="325"/>
      <c r="HFK8" s="325"/>
      <c r="HFL8" s="325"/>
      <c r="HFM8" s="325"/>
      <c r="HFN8" s="325"/>
      <c r="HFO8" s="325"/>
      <c r="HFP8" s="325"/>
      <c r="HFQ8" s="325"/>
      <c r="HFR8" s="325"/>
      <c r="HFS8" s="325"/>
      <c r="HFT8" s="325"/>
      <c r="HFU8" s="325"/>
      <c r="HFV8" s="325"/>
      <c r="HFW8" s="325"/>
      <c r="HFX8" s="325"/>
      <c r="HFY8" s="325"/>
      <c r="HFZ8" s="325"/>
      <c r="HGA8" s="325"/>
      <c r="HGB8" s="325"/>
      <c r="HGC8" s="325"/>
      <c r="HGD8" s="325"/>
      <c r="HGE8" s="325"/>
      <c r="HGF8" s="325"/>
      <c r="HGG8" s="325"/>
      <c r="HGH8" s="325"/>
      <c r="HGI8" s="325"/>
      <c r="HGJ8" s="325"/>
      <c r="HGK8" s="325"/>
      <c r="HGL8" s="325"/>
      <c r="HGM8" s="325"/>
      <c r="HGN8" s="325"/>
      <c r="HGO8" s="325"/>
      <c r="HGP8" s="325"/>
      <c r="HGQ8" s="325"/>
      <c r="HGR8" s="325"/>
      <c r="HGS8" s="325"/>
      <c r="HGT8" s="325"/>
      <c r="HGU8" s="325"/>
      <c r="HGV8" s="325"/>
      <c r="HGW8" s="325"/>
      <c r="HGX8" s="325"/>
      <c r="HGY8" s="325"/>
      <c r="HGZ8" s="325"/>
      <c r="HHA8" s="325"/>
      <c r="HHB8" s="325"/>
      <c r="HHC8" s="325"/>
      <c r="HHD8" s="325"/>
      <c r="HHE8" s="325"/>
      <c r="HHF8" s="325"/>
      <c r="HHG8" s="325"/>
      <c r="HHH8" s="325"/>
      <c r="HHI8" s="325"/>
      <c r="HHJ8" s="325"/>
      <c r="HHK8" s="325"/>
      <c r="HHL8" s="325"/>
      <c r="HHM8" s="325"/>
      <c r="HHN8" s="325"/>
      <c r="HHO8" s="325"/>
      <c r="HHP8" s="325"/>
      <c r="HHQ8" s="325"/>
      <c r="HHR8" s="325"/>
      <c r="HHS8" s="325"/>
      <c r="HHT8" s="325"/>
      <c r="HHU8" s="325"/>
      <c r="HHV8" s="325"/>
      <c r="HHW8" s="325"/>
      <c r="HHX8" s="325"/>
      <c r="HHY8" s="325"/>
      <c r="HHZ8" s="325"/>
      <c r="HIA8" s="325"/>
      <c r="HIB8" s="325"/>
      <c r="HIC8" s="325"/>
      <c r="HID8" s="325"/>
      <c r="HIE8" s="325"/>
      <c r="HIF8" s="325"/>
      <c r="HIG8" s="325"/>
      <c r="HIH8" s="325"/>
      <c r="HII8" s="325"/>
      <c r="HIJ8" s="325"/>
      <c r="HIK8" s="325"/>
      <c r="HIL8" s="325"/>
      <c r="HIM8" s="325"/>
      <c r="HIN8" s="325"/>
      <c r="HIO8" s="325"/>
      <c r="HIP8" s="325"/>
      <c r="HIQ8" s="325"/>
      <c r="HIR8" s="325"/>
      <c r="HIS8" s="325"/>
      <c r="HIT8" s="325"/>
      <c r="HIU8" s="325"/>
      <c r="HIV8" s="325"/>
      <c r="HIW8" s="325"/>
      <c r="HIX8" s="325"/>
      <c r="HIY8" s="325"/>
      <c r="HIZ8" s="325"/>
      <c r="HJA8" s="325"/>
      <c r="HJB8" s="325"/>
      <c r="HJC8" s="325"/>
      <c r="HJD8" s="325"/>
      <c r="HJE8" s="325"/>
      <c r="HJF8" s="325"/>
      <c r="HJG8" s="325"/>
      <c r="HJH8" s="325"/>
      <c r="HJI8" s="325"/>
      <c r="HJJ8" s="325"/>
      <c r="HJK8" s="325"/>
      <c r="HJL8" s="325"/>
      <c r="HJM8" s="325"/>
      <c r="HJN8" s="325"/>
      <c r="HJO8" s="325"/>
      <c r="HJP8" s="325"/>
      <c r="HJQ8" s="325"/>
      <c r="HJR8" s="325"/>
      <c r="HJS8" s="325"/>
      <c r="HJT8" s="325"/>
      <c r="HJU8" s="325"/>
      <c r="HJV8" s="325"/>
      <c r="HJW8" s="325"/>
      <c r="HJX8" s="325"/>
      <c r="HJY8" s="325"/>
      <c r="HJZ8" s="325"/>
      <c r="HKA8" s="325"/>
      <c r="HKB8" s="325"/>
      <c r="HKC8" s="325"/>
      <c r="HKD8" s="325"/>
      <c r="HKE8" s="325"/>
      <c r="HKF8" s="325"/>
      <c r="HKG8" s="325"/>
      <c r="HKH8" s="325"/>
      <c r="HKI8" s="325"/>
      <c r="HKJ8" s="325"/>
      <c r="HKK8" s="325"/>
      <c r="HKL8" s="325"/>
      <c r="HKM8" s="325"/>
      <c r="HKN8" s="325"/>
      <c r="HKO8" s="325"/>
      <c r="HKP8" s="325"/>
      <c r="HKQ8" s="325"/>
      <c r="HKR8" s="325"/>
      <c r="HKS8" s="325"/>
      <c r="HKT8" s="325"/>
      <c r="HKU8" s="325"/>
      <c r="HKV8" s="325"/>
      <c r="HKW8" s="325"/>
      <c r="HKX8" s="325"/>
      <c r="HKY8" s="325"/>
      <c r="HKZ8" s="325"/>
      <c r="HLA8" s="325"/>
      <c r="HLB8" s="325"/>
      <c r="HLC8" s="325"/>
      <c r="HLD8" s="325"/>
      <c r="HLE8" s="325"/>
      <c r="HLF8" s="325"/>
      <c r="HLG8" s="325"/>
      <c r="HLH8" s="325"/>
      <c r="HLI8" s="325"/>
      <c r="HLJ8" s="325"/>
      <c r="HLK8" s="325"/>
      <c r="HLL8" s="325"/>
      <c r="HLM8" s="325"/>
      <c r="HLN8" s="325"/>
      <c r="HLO8" s="325"/>
      <c r="HLP8" s="325"/>
      <c r="HLQ8" s="325"/>
      <c r="HLR8" s="325"/>
      <c r="HLS8" s="325"/>
      <c r="HLT8" s="325"/>
      <c r="HLU8" s="325"/>
      <c r="HLV8" s="325"/>
      <c r="HLW8" s="325"/>
      <c r="HLX8" s="325"/>
      <c r="HLY8" s="325"/>
      <c r="HLZ8" s="325"/>
      <c r="HMA8" s="325"/>
      <c r="HMB8" s="325"/>
      <c r="HMC8" s="325"/>
      <c r="HMD8" s="325"/>
      <c r="HME8" s="325"/>
      <c r="HMF8" s="325"/>
      <c r="HMG8" s="325"/>
      <c r="HMH8" s="325"/>
      <c r="HMI8" s="325"/>
      <c r="HMJ8" s="325"/>
      <c r="HMK8" s="325"/>
      <c r="HML8" s="325"/>
      <c r="HMM8" s="325"/>
      <c r="HMN8" s="325"/>
      <c r="HMO8" s="325"/>
      <c r="HMP8" s="325"/>
      <c r="HMQ8" s="325"/>
      <c r="HMR8" s="325"/>
      <c r="HMS8" s="325"/>
      <c r="HMT8" s="325"/>
      <c r="HMU8" s="325"/>
      <c r="HMV8" s="325"/>
      <c r="HMW8" s="325"/>
      <c r="HMX8" s="325"/>
      <c r="HMY8" s="325"/>
      <c r="HMZ8" s="325"/>
      <c r="HNA8" s="325"/>
      <c r="HNB8" s="325"/>
      <c r="HNC8" s="325"/>
      <c r="HND8" s="325"/>
      <c r="HNE8" s="325"/>
      <c r="HNF8" s="325"/>
      <c r="HNG8" s="325"/>
      <c r="HNH8" s="325"/>
      <c r="HNI8" s="325"/>
      <c r="HNJ8" s="325"/>
      <c r="HNK8" s="325"/>
      <c r="HNL8" s="325"/>
      <c r="HNM8" s="325"/>
      <c r="HNN8" s="325"/>
      <c r="HNO8" s="325"/>
      <c r="HNP8" s="325"/>
      <c r="HNQ8" s="325"/>
      <c r="HNR8" s="325"/>
      <c r="HNS8" s="325"/>
      <c r="HNT8" s="325"/>
      <c r="HNU8" s="325"/>
      <c r="HNV8" s="325"/>
      <c r="HNW8" s="325"/>
      <c r="HNX8" s="325"/>
      <c r="HNY8" s="325"/>
      <c r="HNZ8" s="325"/>
      <c r="HOA8" s="325"/>
      <c r="HOB8" s="325"/>
      <c r="HOC8" s="325"/>
      <c r="HOD8" s="325"/>
      <c r="HOE8" s="325"/>
      <c r="HOF8" s="325"/>
      <c r="HOG8" s="325"/>
      <c r="HOH8" s="325"/>
      <c r="HOI8" s="325"/>
      <c r="HOJ8" s="325"/>
      <c r="HOK8" s="325"/>
      <c r="HOL8" s="325"/>
      <c r="HOM8" s="325"/>
      <c r="HON8" s="325"/>
      <c r="HOO8" s="325"/>
      <c r="HOP8" s="325"/>
      <c r="HOQ8" s="325"/>
      <c r="HOR8" s="325"/>
      <c r="HOS8" s="325"/>
      <c r="HOT8" s="325"/>
      <c r="HOU8" s="325"/>
      <c r="HOV8" s="325"/>
      <c r="HOW8" s="325"/>
      <c r="HOX8" s="325"/>
      <c r="HOY8" s="325"/>
      <c r="HOZ8" s="325"/>
      <c r="HPA8" s="325"/>
      <c r="HPB8" s="325"/>
      <c r="HPC8" s="325"/>
      <c r="HPD8" s="325"/>
      <c r="HPE8" s="325"/>
      <c r="HPF8" s="325"/>
      <c r="HPG8" s="325"/>
      <c r="HPH8" s="325"/>
      <c r="HPI8" s="325"/>
      <c r="HPJ8" s="325"/>
      <c r="HPK8" s="325"/>
      <c r="HPL8" s="325"/>
      <c r="HPM8" s="325"/>
      <c r="HPN8" s="325"/>
      <c r="HPO8" s="325"/>
      <c r="HPP8" s="325"/>
      <c r="HPQ8" s="325"/>
      <c r="HPR8" s="325"/>
      <c r="HPS8" s="325"/>
      <c r="HPT8" s="325"/>
      <c r="HPU8" s="325"/>
      <c r="HPV8" s="325"/>
      <c r="HPW8" s="325"/>
      <c r="HPX8" s="325"/>
      <c r="HPY8" s="325"/>
      <c r="HPZ8" s="325"/>
      <c r="HQA8" s="325"/>
      <c r="HQB8" s="325"/>
      <c r="HQC8" s="325"/>
      <c r="HQD8" s="325"/>
      <c r="HQE8" s="325"/>
      <c r="HQF8" s="325"/>
      <c r="HQG8" s="325"/>
      <c r="HQH8" s="325"/>
      <c r="HQI8" s="325"/>
      <c r="HQJ8" s="325"/>
      <c r="HQK8" s="325"/>
      <c r="HQL8" s="325"/>
      <c r="HQM8" s="325"/>
      <c r="HQN8" s="325"/>
      <c r="HQO8" s="325"/>
      <c r="HQP8" s="325"/>
      <c r="HQQ8" s="325"/>
      <c r="HQR8" s="325"/>
      <c r="HQS8" s="325"/>
      <c r="HQT8" s="325"/>
      <c r="HQU8" s="325"/>
      <c r="HQV8" s="325"/>
      <c r="HQW8" s="325"/>
      <c r="HQX8" s="325"/>
      <c r="HQY8" s="325"/>
      <c r="HQZ8" s="325"/>
      <c r="HRA8" s="325"/>
      <c r="HRB8" s="325"/>
      <c r="HRC8" s="325"/>
      <c r="HRD8" s="325"/>
      <c r="HRE8" s="325"/>
      <c r="HRF8" s="325"/>
      <c r="HRG8" s="325"/>
      <c r="HRH8" s="325"/>
      <c r="HRI8" s="325"/>
      <c r="HRJ8" s="325"/>
      <c r="HRK8" s="325"/>
      <c r="HRL8" s="325"/>
      <c r="HRM8" s="325"/>
      <c r="HRN8" s="325"/>
      <c r="HRO8" s="325"/>
      <c r="HRP8" s="325"/>
      <c r="HRQ8" s="325"/>
      <c r="HRR8" s="325"/>
      <c r="HRS8" s="325"/>
      <c r="HRT8" s="325"/>
      <c r="HRU8" s="325"/>
      <c r="HRV8" s="325"/>
      <c r="HRW8" s="325"/>
      <c r="HRX8" s="325"/>
      <c r="HRY8" s="325"/>
      <c r="HRZ8" s="325"/>
      <c r="HSA8" s="325"/>
      <c r="HSB8" s="325"/>
      <c r="HSC8" s="325"/>
      <c r="HSD8" s="325"/>
      <c r="HSE8" s="325"/>
      <c r="HSF8" s="325"/>
      <c r="HSG8" s="325"/>
      <c r="HSH8" s="325"/>
      <c r="HSI8" s="325"/>
      <c r="HSJ8" s="325"/>
      <c r="HSK8" s="325"/>
      <c r="HSL8" s="325"/>
      <c r="HSM8" s="325"/>
      <c r="HSN8" s="325"/>
      <c r="HSO8" s="325"/>
      <c r="HSP8" s="325"/>
      <c r="HSQ8" s="325"/>
      <c r="HSR8" s="325"/>
      <c r="HSS8" s="325"/>
      <c r="HST8" s="325"/>
      <c r="HSU8" s="325"/>
      <c r="HSV8" s="325"/>
      <c r="HSW8" s="325"/>
      <c r="HSX8" s="325"/>
      <c r="HSY8" s="325"/>
      <c r="HSZ8" s="325"/>
      <c r="HTA8" s="325"/>
      <c r="HTB8" s="325"/>
      <c r="HTC8" s="325"/>
      <c r="HTD8" s="325"/>
      <c r="HTE8" s="325"/>
      <c r="HTF8" s="325"/>
      <c r="HTG8" s="325"/>
      <c r="HTH8" s="325"/>
      <c r="HTI8" s="325"/>
      <c r="HTJ8" s="325"/>
      <c r="HTK8" s="325"/>
      <c r="HTL8" s="325"/>
      <c r="HTM8" s="325"/>
      <c r="HTN8" s="325"/>
      <c r="HTO8" s="325"/>
      <c r="HTP8" s="325"/>
      <c r="HTQ8" s="325"/>
      <c r="HTR8" s="325"/>
      <c r="HTS8" s="325"/>
      <c r="HTT8" s="325"/>
      <c r="HTU8" s="325"/>
      <c r="HTV8" s="325"/>
      <c r="HTW8" s="325"/>
      <c r="HTX8" s="325"/>
      <c r="HTY8" s="325"/>
      <c r="HTZ8" s="325"/>
      <c r="HUA8" s="325"/>
      <c r="HUB8" s="325"/>
      <c r="HUC8" s="325"/>
      <c r="HUD8" s="325"/>
      <c r="HUE8" s="325"/>
      <c r="HUF8" s="325"/>
      <c r="HUG8" s="325"/>
      <c r="HUH8" s="325"/>
      <c r="HUI8" s="325"/>
      <c r="HUJ8" s="325"/>
      <c r="HUK8" s="325"/>
      <c r="HUL8" s="325"/>
      <c r="HUM8" s="325"/>
      <c r="HUN8" s="325"/>
      <c r="HUO8" s="325"/>
      <c r="HUP8" s="325"/>
      <c r="HUQ8" s="325"/>
      <c r="HUR8" s="325"/>
      <c r="HUS8" s="325"/>
      <c r="HUT8" s="325"/>
      <c r="HUU8" s="325"/>
      <c r="HUV8" s="325"/>
      <c r="HUW8" s="325"/>
      <c r="HUX8" s="325"/>
      <c r="HUY8" s="325"/>
      <c r="HUZ8" s="325"/>
      <c r="HVA8" s="325"/>
      <c r="HVB8" s="325"/>
      <c r="HVC8" s="325"/>
      <c r="HVD8" s="325"/>
      <c r="HVE8" s="325"/>
      <c r="HVF8" s="325"/>
      <c r="HVG8" s="325"/>
      <c r="HVH8" s="325"/>
      <c r="HVI8" s="325"/>
      <c r="HVJ8" s="325"/>
      <c r="HVK8" s="325"/>
      <c r="HVL8" s="325"/>
      <c r="HVM8" s="325"/>
      <c r="HVN8" s="325"/>
      <c r="HVO8" s="325"/>
      <c r="HVP8" s="325"/>
      <c r="HVQ8" s="325"/>
      <c r="HVR8" s="325"/>
      <c r="HVS8" s="325"/>
      <c r="HVT8" s="325"/>
      <c r="HVU8" s="325"/>
      <c r="HVV8" s="325"/>
      <c r="HVW8" s="325"/>
      <c r="HVX8" s="325"/>
      <c r="HVY8" s="325"/>
      <c r="HVZ8" s="325"/>
      <c r="HWA8" s="325"/>
      <c r="HWB8" s="325"/>
      <c r="HWC8" s="325"/>
      <c r="HWD8" s="325"/>
      <c r="HWE8" s="325"/>
      <c r="HWF8" s="325"/>
      <c r="HWG8" s="325"/>
      <c r="HWH8" s="325"/>
      <c r="HWI8" s="325"/>
      <c r="HWJ8" s="325"/>
      <c r="HWK8" s="325"/>
      <c r="HWL8" s="325"/>
      <c r="HWM8" s="325"/>
      <c r="HWN8" s="325"/>
      <c r="HWO8" s="325"/>
      <c r="HWP8" s="325"/>
      <c r="HWQ8" s="325"/>
      <c r="HWR8" s="325"/>
      <c r="HWS8" s="325"/>
      <c r="HWT8" s="325"/>
      <c r="HWU8" s="325"/>
      <c r="HWV8" s="325"/>
      <c r="HWW8" s="325"/>
      <c r="HWX8" s="325"/>
      <c r="HWY8" s="325"/>
      <c r="HWZ8" s="325"/>
      <c r="HXA8" s="325"/>
      <c r="HXB8" s="325"/>
      <c r="HXC8" s="325"/>
      <c r="HXD8" s="325"/>
      <c r="HXE8" s="325"/>
      <c r="HXF8" s="325"/>
      <c r="HXG8" s="325"/>
      <c r="HXH8" s="325"/>
      <c r="HXI8" s="325"/>
      <c r="HXJ8" s="325"/>
      <c r="HXK8" s="325"/>
      <c r="HXL8" s="325"/>
      <c r="HXM8" s="325"/>
      <c r="HXN8" s="325"/>
      <c r="HXO8" s="325"/>
      <c r="HXP8" s="325"/>
      <c r="HXQ8" s="325"/>
      <c r="HXR8" s="325"/>
      <c r="HXS8" s="325"/>
      <c r="HXT8" s="325"/>
      <c r="HXU8" s="325"/>
      <c r="HXV8" s="325"/>
      <c r="HXW8" s="325"/>
      <c r="HXX8" s="325"/>
      <c r="HXY8" s="325"/>
      <c r="HXZ8" s="325"/>
      <c r="HYA8" s="325"/>
      <c r="HYB8" s="325"/>
      <c r="HYC8" s="325"/>
      <c r="HYD8" s="325"/>
      <c r="HYE8" s="325"/>
      <c r="HYF8" s="325"/>
      <c r="HYG8" s="325"/>
      <c r="HYH8" s="325"/>
      <c r="HYI8" s="325"/>
      <c r="HYJ8" s="325"/>
      <c r="HYK8" s="325"/>
      <c r="HYL8" s="325"/>
      <c r="HYM8" s="325"/>
      <c r="HYN8" s="325"/>
      <c r="HYO8" s="325"/>
      <c r="HYP8" s="325"/>
      <c r="HYQ8" s="325"/>
      <c r="HYR8" s="325"/>
      <c r="HYS8" s="325"/>
      <c r="HYT8" s="325"/>
      <c r="HYU8" s="325"/>
      <c r="HYV8" s="325"/>
      <c r="HYW8" s="325"/>
      <c r="HYX8" s="325"/>
      <c r="HYY8" s="325"/>
      <c r="HYZ8" s="325"/>
      <c r="HZA8" s="325"/>
      <c r="HZB8" s="325"/>
      <c r="HZC8" s="325"/>
      <c r="HZD8" s="325"/>
      <c r="HZE8" s="325"/>
      <c r="HZF8" s="325"/>
      <c r="HZG8" s="325"/>
      <c r="HZH8" s="325"/>
      <c r="HZI8" s="325"/>
      <c r="HZJ8" s="325"/>
      <c r="HZK8" s="325"/>
      <c r="HZL8" s="325"/>
      <c r="HZM8" s="325"/>
      <c r="HZN8" s="325"/>
      <c r="HZO8" s="325"/>
      <c r="HZP8" s="325"/>
      <c r="HZQ8" s="325"/>
      <c r="HZR8" s="325"/>
      <c r="HZS8" s="325"/>
      <c r="HZT8" s="325"/>
      <c r="HZU8" s="325"/>
      <c r="HZV8" s="325"/>
      <c r="HZW8" s="325"/>
      <c r="HZX8" s="325"/>
      <c r="HZY8" s="325"/>
      <c r="HZZ8" s="325"/>
      <c r="IAA8" s="325"/>
      <c r="IAB8" s="325"/>
      <c r="IAC8" s="325"/>
      <c r="IAD8" s="325"/>
      <c r="IAE8" s="325"/>
      <c r="IAF8" s="325"/>
      <c r="IAG8" s="325"/>
      <c r="IAH8" s="325"/>
      <c r="IAI8" s="325"/>
      <c r="IAJ8" s="325"/>
      <c r="IAK8" s="325"/>
      <c r="IAL8" s="325"/>
      <c r="IAM8" s="325"/>
      <c r="IAN8" s="325"/>
      <c r="IAO8" s="325"/>
      <c r="IAP8" s="325"/>
      <c r="IAQ8" s="325"/>
      <c r="IAR8" s="325"/>
      <c r="IAS8" s="325"/>
      <c r="IAT8" s="325"/>
      <c r="IAU8" s="325"/>
      <c r="IAV8" s="325"/>
      <c r="IAW8" s="325"/>
      <c r="IAX8" s="325"/>
      <c r="IAY8" s="325"/>
      <c r="IAZ8" s="325"/>
      <c r="IBA8" s="325"/>
      <c r="IBB8" s="325"/>
      <c r="IBC8" s="325"/>
      <c r="IBD8" s="325"/>
      <c r="IBE8" s="325"/>
      <c r="IBF8" s="325"/>
      <c r="IBG8" s="325"/>
      <c r="IBH8" s="325"/>
      <c r="IBI8" s="325"/>
      <c r="IBJ8" s="325"/>
      <c r="IBK8" s="325"/>
      <c r="IBL8" s="325"/>
      <c r="IBM8" s="325"/>
      <c r="IBN8" s="325"/>
      <c r="IBO8" s="325"/>
      <c r="IBP8" s="325"/>
      <c r="IBQ8" s="325"/>
      <c r="IBR8" s="325"/>
      <c r="IBS8" s="325"/>
      <c r="IBT8" s="325"/>
      <c r="IBU8" s="325"/>
      <c r="IBV8" s="325"/>
      <c r="IBW8" s="325"/>
      <c r="IBX8" s="325"/>
      <c r="IBY8" s="325"/>
      <c r="IBZ8" s="325"/>
      <c r="ICA8" s="325"/>
      <c r="ICB8" s="325"/>
      <c r="ICC8" s="325"/>
      <c r="ICD8" s="325"/>
      <c r="ICE8" s="325"/>
      <c r="ICF8" s="325"/>
      <c r="ICG8" s="325"/>
      <c r="ICH8" s="325"/>
      <c r="ICI8" s="325"/>
      <c r="ICJ8" s="325"/>
      <c r="ICK8" s="325"/>
      <c r="ICL8" s="325"/>
      <c r="ICM8" s="325"/>
      <c r="ICN8" s="325"/>
      <c r="ICO8" s="325"/>
      <c r="ICP8" s="325"/>
      <c r="ICQ8" s="325"/>
      <c r="ICR8" s="325"/>
      <c r="ICS8" s="325"/>
      <c r="ICT8" s="325"/>
      <c r="ICU8" s="325"/>
      <c r="ICV8" s="325"/>
      <c r="ICW8" s="325"/>
      <c r="ICX8" s="325"/>
      <c r="ICY8" s="325"/>
      <c r="ICZ8" s="325"/>
      <c r="IDA8" s="325"/>
      <c r="IDB8" s="325"/>
      <c r="IDC8" s="325"/>
      <c r="IDD8" s="325"/>
      <c r="IDE8" s="325"/>
      <c r="IDF8" s="325"/>
      <c r="IDG8" s="325"/>
      <c r="IDH8" s="325"/>
      <c r="IDI8" s="325"/>
      <c r="IDJ8" s="325"/>
      <c r="IDK8" s="325"/>
      <c r="IDL8" s="325"/>
      <c r="IDM8" s="325"/>
      <c r="IDN8" s="325"/>
      <c r="IDO8" s="325"/>
      <c r="IDP8" s="325"/>
      <c r="IDQ8" s="325"/>
      <c r="IDR8" s="325"/>
      <c r="IDS8" s="325"/>
      <c r="IDT8" s="325"/>
      <c r="IDU8" s="325"/>
      <c r="IDV8" s="325"/>
      <c r="IDW8" s="325"/>
      <c r="IDX8" s="325"/>
      <c r="IDY8" s="325"/>
      <c r="IDZ8" s="325"/>
      <c r="IEA8" s="325"/>
      <c r="IEB8" s="325"/>
      <c r="IEC8" s="325"/>
      <c r="IED8" s="325"/>
      <c r="IEE8" s="325"/>
      <c r="IEF8" s="325"/>
      <c r="IEG8" s="325"/>
      <c r="IEH8" s="325"/>
      <c r="IEI8" s="325"/>
      <c r="IEJ8" s="325"/>
      <c r="IEK8" s="325"/>
      <c r="IEL8" s="325"/>
      <c r="IEM8" s="325"/>
      <c r="IEN8" s="325"/>
      <c r="IEO8" s="325"/>
      <c r="IEP8" s="325"/>
      <c r="IEQ8" s="325"/>
      <c r="IER8" s="325"/>
      <c r="IES8" s="325"/>
      <c r="IET8" s="325"/>
      <c r="IEU8" s="325"/>
      <c r="IEV8" s="325"/>
      <c r="IEW8" s="325"/>
      <c r="IEX8" s="325"/>
      <c r="IEY8" s="325"/>
      <c r="IEZ8" s="325"/>
      <c r="IFA8" s="325"/>
      <c r="IFB8" s="325"/>
      <c r="IFC8" s="325"/>
      <c r="IFD8" s="325"/>
      <c r="IFE8" s="325"/>
      <c r="IFF8" s="325"/>
      <c r="IFG8" s="325"/>
      <c r="IFH8" s="325"/>
      <c r="IFI8" s="325"/>
      <c r="IFJ8" s="325"/>
      <c r="IFK8" s="325"/>
      <c r="IFL8" s="325"/>
      <c r="IFM8" s="325"/>
      <c r="IFN8" s="325"/>
      <c r="IFO8" s="325"/>
      <c r="IFP8" s="325"/>
      <c r="IFQ8" s="325"/>
      <c r="IFR8" s="325"/>
      <c r="IFS8" s="325"/>
      <c r="IFT8" s="325"/>
      <c r="IFU8" s="325"/>
      <c r="IFV8" s="325"/>
      <c r="IFW8" s="325"/>
      <c r="IFX8" s="325"/>
      <c r="IFY8" s="325"/>
      <c r="IFZ8" s="325"/>
      <c r="IGA8" s="325"/>
      <c r="IGB8" s="325"/>
      <c r="IGC8" s="325"/>
      <c r="IGD8" s="325"/>
      <c r="IGE8" s="325"/>
      <c r="IGF8" s="325"/>
      <c r="IGG8" s="325"/>
      <c r="IGH8" s="325"/>
      <c r="IGI8" s="325"/>
      <c r="IGJ8" s="325"/>
      <c r="IGK8" s="325"/>
      <c r="IGL8" s="325"/>
      <c r="IGM8" s="325"/>
      <c r="IGN8" s="325"/>
      <c r="IGO8" s="325"/>
      <c r="IGP8" s="325"/>
      <c r="IGQ8" s="325"/>
      <c r="IGR8" s="325"/>
      <c r="IGS8" s="325"/>
      <c r="IGT8" s="325"/>
      <c r="IGU8" s="325"/>
      <c r="IGV8" s="325"/>
      <c r="IGW8" s="325"/>
      <c r="IGX8" s="325"/>
      <c r="IGY8" s="325"/>
      <c r="IGZ8" s="325"/>
      <c r="IHA8" s="325"/>
      <c r="IHB8" s="325"/>
      <c r="IHC8" s="325"/>
      <c r="IHD8" s="325"/>
      <c r="IHE8" s="325"/>
      <c r="IHF8" s="325"/>
      <c r="IHG8" s="325"/>
      <c r="IHH8" s="325"/>
      <c r="IHI8" s="325"/>
      <c r="IHJ8" s="325"/>
      <c r="IHK8" s="325"/>
      <c r="IHL8" s="325"/>
      <c r="IHM8" s="325"/>
      <c r="IHN8" s="325"/>
      <c r="IHO8" s="325"/>
      <c r="IHP8" s="325"/>
      <c r="IHQ8" s="325"/>
      <c r="IHR8" s="325"/>
      <c r="IHS8" s="325"/>
      <c r="IHT8" s="325"/>
      <c r="IHU8" s="325"/>
      <c r="IHV8" s="325"/>
      <c r="IHW8" s="325"/>
      <c r="IHX8" s="325"/>
      <c r="IHY8" s="325"/>
      <c r="IHZ8" s="325"/>
      <c r="IIA8" s="325"/>
      <c r="IIB8" s="325"/>
      <c r="IIC8" s="325"/>
      <c r="IID8" s="325"/>
      <c r="IIE8" s="325"/>
      <c r="IIF8" s="325"/>
      <c r="IIG8" s="325"/>
      <c r="IIH8" s="325"/>
      <c r="III8" s="325"/>
      <c r="IIJ8" s="325"/>
      <c r="IIK8" s="325"/>
      <c r="IIL8" s="325"/>
      <c r="IIM8" s="325"/>
      <c r="IIN8" s="325"/>
      <c r="IIO8" s="325"/>
      <c r="IIP8" s="325"/>
      <c r="IIQ8" s="325"/>
      <c r="IIR8" s="325"/>
      <c r="IIS8" s="325"/>
      <c r="IIT8" s="325"/>
      <c r="IIU8" s="325"/>
      <c r="IIV8" s="325"/>
      <c r="IIW8" s="325"/>
      <c r="IIX8" s="325"/>
      <c r="IIY8" s="325"/>
      <c r="IIZ8" s="325"/>
      <c r="IJA8" s="325"/>
      <c r="IJB8" s="325"/>
      <c r="IJC8" s="325"/>
      <c r="IJD8" s="325"/>
      <c r="IJE8" s="325"/>
      <c r="IJF8" s="325"/>
      <c r="IJG8" s="325"/>
      <c r="IJH8" s="325"/>
      <c r="IJI8" s="325"/>
      <c r="IJJ8" s="325"/>
      <c r="IJK8" s="325"/>
      <c r="IJL8" s="325"/>
      <c r="IJM8" s="325"/>
      <c r="IJN8" s="325"/>
      <c r="IJO8" s="325"/>
      <c r="IJP8" s="325"/>
      <c r="IJQ8" s="325"/>
      <c r="IJR8" s="325"/>
      <c r="IJS8" s="325"/>
      <c r="IJT8" s="325"/>
      <c r="IJU8" s="325"/>
      <c r="IJV8" s="325"/>
      <c r="IJW8" s="325"/>
      <c r="IJX8" s="325"/>
      <c r="IJY8" s="325"/>
      <c r="IJZ8" s="325"/>
      <c r="IKA8" s="325"/>
      <c r="IKB8" s="325"/>
      <c r="IKC8" s="325"/>
      <c r="IKD8" s="325"/>
      <c r="IKE8" s="325"/>
      <c r="IKF8" s="325"/>
      <c r="IKG8" s="325"/>
      <c r="IKH8" s="325"/>
      <c r="IKI8" s="325"/>
      <c r="IKJ8" s="325"/>
      <c r="IKK8" s="325"/>
      <c r="IKL8" s="325"/>
      <c r="IKM8" s="325"/>
      <c r="IKN8" s="325"/>
      <c r="IKO8" s="325"/>
      <c r="IKP8" s="325"/>
      <c r="IKQ8" s="325"/>
      <c r="IKR8" s="325"/>
      <c r="IKS8" s="325"/>
      <c r="IKT8" s="325"/>
      <c r="IKU8" s="325"/>
      <c r="IKV8" s="325"/>
      <c r="IKW8" s="325"/>
      <c r="IKX8" s="325"/>
      <c r="IKY8" s="325"/>
      <c r="IKZ8" s="325"/>
      <c r="ILA8" s="325"/>
      <c r="ILB8" s="325"/>
      <c r="ILC8" s="325"/>
      <c r="ILD8" s="325"/>
      <c r="ILE8" s="325"/>
      <c r="ILF8" s="325"/>
      <c r="ILG8" s="325"/>
      <c r="ILH8" s="325"/>
      <c r="ILI8" s="325"/>
      <c r="ILJ8" s="325"/>
      <c r="ILK8" s="325"/>
      <c r="ILL8" s="325"/>
      <c r="ILM8" s="325"/>
      <c r="ILN8" s="325"/>
      <c r="ILO8" s="325"/>
      <c r="ILP8" s="325"/>
      <c r="ILQ8" s="325"/>
      <c r="ILR8" s="325"/>
      <c r="ILS8" s="325"/>
      <c r="ILT8" s="325"/>
      <c r="ILU8" s="325"/>
      <c r="ILV8" s="325"/>
      <c r="ILW8" s="325"/>
      <c r="ILX8" s="325"/>
      <c r="ILY8" s="325"/>
      <c r="ILZ8" s="325"/>
      <c r="IMA8" s="325"/>
      <c r="IMB8" s="325"/>
      <c r="IMC8" s="325"/>
      <c r="IMD8" s="325"/>
      <c r="IME8" s="325"/>
      <c r="IMF8" s="325"/>
      <c r="IMG8" s="325"/>
      <c r="IMH8" s="325"/>
      <c r="IMI8" s="325"/>
      <c r="IMJ8" s="325"/>
      <c r="IMK8" s="325"/>
      <c r="IML8" s="325"/>
      <c r="IMM8" s="325"/>
      <c r="IMN8" s="325"/>
      <c r="IMO8" s="325"/>
      <c r="IMP8" s="325"/>
      <c r="IMQ8" s="325"/>
      <c r="IMR8" s="325"/>
      <c r="IMS8" s="325"/>
      <c r="IMT8" s="325"/>
      <c r="IMU8" s="325"/>
      <c r="IMV8" s="325"/>
      <c r="IMW8" s="325"/>
      <c r="IMX8" s="325"/>
      <c r="IMY8" s="325"/>
      <c r="IMZ8" s="325"/>
      <c r="INA8" s="325"/>
      <c r="INB8" s="325"/>
      <c r="INC8" s="325"/>
      <c r="IND8" s="325"/>
      <c r="INE8" s="325"/>
      <c r="INF8" s="325"/>
      <c r="ING8" s="325"/>
      <c r="INH8" s="325"/>
      <c r="INI8" s="325"/>
      <c r="INJ8" s="325"/>
      <c r="INK8" s="325"/>
      <c r="INL8" s="325"/>
      <c r="INM8" s="325"/>
      <c r="INN8" s="325"/>
      <c r="INO8" s="325"/>
      <c r="INP8" s="325"/>
      <c r="INQ8" s="325"/>
      <c r="INR8" s="325"/>
      <c r="INS8" s="325"/>
      <c r="INT8" s="325"/>
      <c r="INU8" s="325"/>
      <c r="INV8" s="325"/>
      <c r="INW8" s="325"/>
      <c r="INX8" s="325"/>
      <c r="INY8" s="325"/>
      <c r="INZ8" s="325"/>
      <c r="IOA8" s="325"/>
      <c r="IOB8" s="325"/>
      <c r="IOC8" s="325"/>
      <c r="IOD8" s="325"/>
      <c r="IOE8" s="325"/>
      <c r="IOF8" s="325"/>
      <c r="IOG8" s="325"/>
      <c r="IOH8" s="325"/>
      <c r="IOI8" s="325"/>
      <c r="IOJ8" s="325"/>
      <c r="IOK8" s="325"/>
      <c r="IOL8" s="325"/>
      <c r="IOM8" s="325"/>
      <c r="ION8" s="325"/>
      <c r="IOO8" s="325"/>
      <c r="IOP8" s="325"/>
      <c r="IOQ8" s="325"/>
      <c r="IOR8" s="325"/>
      <c r="IOS8" s="325"/>
      <c r="IOT8" s="325"/>
      <c r="IOU8" s="325"/>
      <c r="IOV8" s="325"/>
      <c r="IOW8" s="325"/>
      <c r="IOX8" s="325"/>
      <c r="IOY8" s="325"/>
      <c r="IOZ8" s="325"/>
      <c r="IPA8" s="325"/>
      <c r="IPB8" s="325"/>
      <c r="IPC8" s="325"/>
      <c r="IPD8" s="325"/>
      <c r="IPE8" s="325"/>
      <c r="IPF8" s="325"/>
      <c r="IPG8" s="325"/>
      <c r="IPH8" s="325"/>
      <c r="IPI8" s="325"/>
      <c r="IPJ8" s="325"/>
      <c r="IPK8" s="325"/>
      <c r="IPL8" s="325"/>
      <c r="IPM8" s="325"/>
      <c r="IPN8" s="325"/>
      <c r="IPO8" s="325"/>
      <c r="IPP8" s="325"/>
      <c r="IPQ8" s="325"/>
      <c r="IPR8" s="325"/>
      <c r="IPS8" s="325"/>
      <c r="IPT8" s="325"/>
      <c r="IPU8" s="325"/>
      <c r="IPV8" s="325"/>
      <c r="IPW8" s="325"/>
      <c r="IPX8" s="325"/>
      <c r="IPY8" s="325"/>
      <c r="IPZ8" s="325"/>
      <c r="IQA8" s="325"/>
      <c r="IQB8" s="325"/>
      <c r="IQC8" s="325"/>
      <c r="IQD8" s="325"/>
      <c r="IQE8" s="325"/>
      <c r="IQF8" s="325"/>
      <c r="IQG8" s="325"/>
      <c r="IQH8" s="325"/>
      <c r="IQI8" s="325"/>
      <c r="IQJ8" s="325"/>
      <c r="IQK8" s="325"/>
      <c r="IQL8" s="325"/>
      <c r="IQM8" s="325"/>
      <c r="IQN8" s="325"/>
      <c r="IQO8" s="325"/>
      <c r="IQP8" s="325"/>
      <c r="IQQ8" s="325"/>
      <c r="IQR8" s="325"/>
      <c r="IQS8" s="325"/>
      <c r="IQT8" s="325"/>
      <c r="IQU8" s="325"/>
      <c r="IQV8" s="325"/>
      <c r="IQW8" s="325"/>
      <c r="IQX8" s="325"/>
      <c r="IQY8" s="325"/>
      <c r="IQZ8" s="325"/>
      <c r="IRA8" s="325"/>
      <c r="IRB8" s="325"/>
      <c r="IRC8" s="325"/>
      <c r="IRD8" s="325"/>
      <c r="IRE8" s="325"/>
      <c r="IRF8" s="325"/>
      <c r="IRG8" s="325"/>
      <c r="IRH8" s="325"/>
      <c r="IRI8" s="325"/>
      <c r="IRJ8" s="325"/>
      <c r="IRK8" s="325"/>
      <c r="IRL8" s="325"/>
      <c r="IRM8" s="325"/>
      <c r="IRN8" s="325"/>
      <c r="IRO8" s="325"/>
      <c r="IRP8" s="325"/>
      <c r="IRQ8" s="325"/>
      <c r="IRR8" s="325"/>
      <c r="IRS8" s="325"/>
      <c r="IRT8" s="325"/>
      <c r="IRU8" s="325"/>
      <c r="IRV8" s="325"/>
      <c r="IRW8" s="325"/>
      <c r="IRX8" s="325"/>
      <c r="IRY8" s="325"/>
      <c r="IRZ8" s="325"/>
      <c r="ISA8" s="325"/>
      <c r="ISB8" s="325"/>
      <c r="ISC8" s="325"/>
      <c r="ISD8" s="325"/>
      <c r="ISE8" s="325"/>
      <c r="ISF8" s="325"/>
      <c r="ISG8" s="325"/>
      <c r="ISH8" s="325"/>
      <c r="ISI8" s="325"/>
      <c r="ISJ8" s="325"/>
      <c r="ISK8" s="325"/>
      <c r="ISL8" s="325"/>
      <c r="ISM8" s="325"/>
      <c r="ISN8" s="325"/>
      <c r="ISO8" s="325"/>
      <c r="ISP8" s="325"/>
      <c r="ISQ8" s="325"/>
      <c r="ISR8" s="325"/>
      <c r="ISS8" s="325"/>
      <c r="IST8" s="325"/>
      <c r="ISU8" s="325"/>
      <c r="ISV8" s="325"/>
      <c r="ISW8" s="325"/>
      <c r="ISX8" s="325"/>
      <c r="ISY8" s="325"/>
      <c r="ISZ8" s="325"/>
      <c r="ITA8" s="325"/>
      <c r="ITB8" s="325"/>
      <c r="ITC8" s="325"/>
      <c r="ITD8" s="325"/>
      <c r="ITE8" s="325"/>
      <c r="ITF8" s="325"/>
      <c r="ITG8" s="325"/>
      <c r="ITH8" s="325"/>
      <c r="ITI8" s="325"/>
      <c r="ITJ8" s="325"/>
      <c r="ITK8" s="325"/>
      <c r="ITL8" s="325"/>
      <c r="ITM8" s="325"/>
      <c r="ITN8" s="325"/>
      <c r="ITO8" s="325"/>
      <c r="ITP8" s="325"/>
      <c r="ITQ8" s="325"/>
      <c r="ITR8" s="325"/>
      <c r="ITS8" s="325"/>
      <c r="ITT8" s="325"/>
      <c r="ITU8" s="325"/>
      <c r="ITV8" s="325"/>
      <c r="ITW8" s="325"/>
      <c r="ITX8" s="325"/>
      <c r="ITY8" s="325"/>
      <c r="ITZ8" s="325"/>
      <c r="IUA8" s="325"/>
      <c r="IUB8" s="325"/>
      <c r="IUC8" s="325"/>
      <c r="IUD8" s="325"/>
      <c r="IUE8" s="325"/>
      <c r="IUF8" s="325"/>
      <c r="IUG8" s="325"/>
      <c r="IUH8" s="325"/>
      <c r="IUI8" s="325"/>
      <c r="IUJ8" s="325"/>
      <c r="IUK8" s="325"/>
      <c r="IUL8" s="325"/>
      <c r="IUM8" s="325"/>
      <c r="IUN8" s="325"/>
      <c r="IUO8" s="325"/>
      <c r="IUP8" s="325"/>
      <c r="IUQ8" s="325"/>
      <c r="IUR8" s="325"/>
      <c r="IUS8" s="325"/>
      <c r="IUT8" s="325"/>
      <c r="IUU8" s="325"/>
      <c r="IUV8" s="325"/>
      <c r="IUW8" s="325"/>
      <c r="IUX8" s="325"/>
      <c r="IUY8" s="325"/>
      <c r="IUZ8" s="325"/>
      <c r="IVA8" s="325"/>
      <c r="IVB8" s="325"/>
      <c r="IVC8" s="325"/>
      <c r="IVD8" s="325"/>
      <c r="IVE8" s="325"/>
      <c r="IVF8" s="325"/>
      <c r="IVG8" s="325"/>
      <c r="IVH8" s="325"/>
      <c r="IVI8" s="325"/>
      <c r="IVJ8" s="325"/>
      <c r="IVK8" s="325"/>
      <c r="IVL8" s="325"/>
      <c r="IVM8" s="325"/>
      <c r="IVN8" s="325"/>
      <c r="IVO8" s="325"/>
      <c r="IVP8" s="325"/>
      <c r="IVQ8" s="325"/>
      <c r="IVR8" s="325"/>
      <c r="IVS8" s="325"/>
      <c r="IVT8" s="325"/>
      <c r="IVU8" s="325"/>
      <c r="IVV8" s="325"/>
      <c r="IVW8" s="325"/>
      <c r="IVX8" s="325"/>
      <c r="IVY8" s="325"/>
      <c r="IVZ8" s="325"/>
      <c r="IWA8" s="325"/>
      <c r="IWB8" s="325"/>
      <c r="IWC8" s="325"/>
      <c r="IWD8" s="325"/>
      <c r="IWE8" s="325"/>
      <c r="IWF8" s="325"/>
      <c r="IWG8" s="325"/>
      <c r="IWH8" s="325"/>
      <c r="IWI8" s="325"/>
      <c r="IWJ8" s="325"/>
      <c r="IWK8" s="325"/>
      <c r="IWL8" s="325"/>
      <c r="IWM8" s="325"/>
      <c r="IWN8" s="325"/>
      <c r="IWO8" s="325"/>
      <c r="IWP8" s="325"/>
      <c r="IWQ8" s="325"/>
      <c r="IWR8" s="325"/>
      <c r="IWS8" s="325"/>
      <c r="IWT8" s="325"/>
      <c r="IWU8" s="325"/>
      <c r="IWV8" s="325"/>
      <c r="IWW8" s="325"/>
      <c r="IWX8" s="325"/>
      <c r="IWY8" s="325"/>
      <c r="IWZ8" s="325"/>
      <c r="IXA8" s="325"/>
      <c r="IXB8" s="325"/>
      <c r="IXC8" s="325"/>
      <c r="IXD8" s="325"/>
      <c r="IXE8" s="325"/>
      <c r="IXF8" s="325"/>
      <c r="IXG8" s="325"/>
      <c r="IXH8" s="325"/>
      <c r="IXI8" s="325"/>
      <c r="IXJ8" s="325"/>
      <c r="IXK8" s="325"/>
      <c r="IXL8" s="325"/>
      <c r="IXM8" s="325"/>
      <c r="IXN8" s="325"/>
      <c r="IXO8" s="325"/>
      <c r="IXP8" s="325"/>
      <c r="IXQ8" s="325"/>
      <c r="IXR8" s="325"/>
      <c r="IXS8" s="325"/>
      <c r="IXT8" s="325"/>
      <c r="IXU8" s="325"/>
      <c r="IXV8" s="325"/>
      <c r="IXW8" s="325"/>
      <c r="IXX8" s="325"/>
      <c r="IXY8" s="325"/>
      <c r="IXZ8" s="325"/>
      <c r="IYA8" s="325"/>
      <c r="IYB8" s="325"/>
      <c r="IYC8" s="325"/>
      <c r="IYD8" s="325"/>
      <c r="IYE8" s="325"/>
      <c r="IYF8" s="325"/>
      <c r="IYG8" s="325"/>
      <c r="IYH8" s="325"/>
      <c r="IYI8" s="325"/>
      <c r="IYJ8" s="325"/>
      <c r="IYK8" s="325"/>
      <c r="IYL8" s="325"/>
      <c r="IYM8" s="325"/>
      <c r="IYN8" s="325"/>
      <c r="IYO8" s="325"/>
      <c r="IYP8" s="325"/>
      <c r="IYQ8" s="325"/>
      <c r="IYR8" s="325"/>
      <c r="IYS8" s="325"/>
      <c r="IYT8" s="325"/>
      <c r="IYU8" s="325"/>
      <c r="IYV8" s="325"/>
      <c r="IYW8" s="325"/>
      <c r="IYX8" s="325"/>
      <c r="IYY8" s="325"/>
      <c r="IYZ8" s="325"/>
      <c r="IZA8" s="325"/>
      <c r="IZB8" s="325"/>
      <c r="IZC8" s="325"/>
      <c r="IZD8" s="325"/>
      <c r="IZE8" s="325"/>
      <c r="IZF8" s="325"/>
      <c r="IZG8" s="325"/>
      <c r="IZH8" s="325"/>
      <c r="IZI8" s="325"/>
      <c r="IZJ8" s="325"/>
      <c r="IZK8" s="325"/>
      <c r="IZL8" s="325"/>
      <c r="IZM8" s="325"/>
      <c r="IZN8" s="325"/>
      <c r="IZO8" s="325"/>
      <c r="IZP8" s="325"/>
      <c r="IZQ8" s="325"/>
      <c r="IZR8" s="325"/>
      <c r="IZS8" s="325"/>
      <c r="IZT8" s="325"/>
      <c r="IZU8" s="325"/>
      <c r="IZV8" s="325"/>
      <c r="IZW8" s="325"/>
      <c r="IZX8" s="325"/>
      <c r="IZY8" s="325"/>
      <c r="IZZ8" s="325"/>
      <c r="JAA8" s="325"/>
      <c r="JAB8" s="325"/>
      <c r="JAC8" s="325"/>
      <c r="JAD8" s="325"/>
      <c r="JAE8" s="325"/>
      <c r="JAF8" s="325"/>
      <c r="JAG8" s="325"/>
      <c r="JAH8" s="325"/>
      <c r="JAI8" s="325"/>
      <c r="JAJ8" s="325"/>
      <c r="JAK8" s="325"/>
      <c r="JAL8" s="325"/>
      <c r="JAM8" s="325"/>
      <c r="JAN8" s="325"/>
      <c r="JAO8" s="325"/>
      <c r="JAP8" s="325"/>
      <c r="JAQ8" s="325"/>
      <c r="JAR8" s="325"/>
      <c r="JAS8" s="325"/>
      <c r="JAT8" s="325"/>
      <c r="JAU8" s="325"/>
      <c r="JAV8" s="325"/>
      <c r="JAW8" s="325"/>
      <c r="JAX8" s="325"/>
      <c r="JAY8" s="325"/>
      <c r="JAZ8" s="325"/>
      <c r="JBA8" s="325"/>
      <c r="JBB8" s="325"/>
      <c r="JBC8" s="325"/>
      <c r="JBD8" s="325"/>
      <c r="JBE8" s="325"/>
      <c r="JBF8" s="325"/>
      <c r="JBG8" s="325"/>
      <c r="JBH8" s="325"/>
      <c r="JBI8" s="325"/>
      <c r="JBJ8" s="325"/>
      <c r="JBK8" s="325"/>
      <c r="JBL8" s="325"/>
      <c r="JBM8" s="325"/>
      <c r="JBN8" s="325"/>
      <c r="JBO8" s="325"/>
      <c r="JBP8" s="325"/>
      <c r="JBQ8" s="325"/>
      <c r="JBR8" s="325"/>
      <c r="JBS8" s="325"/>
      <c r="JBT8" s="325"/>
      <c r="JBU8" s="325"/>
      <c r="JBV8" s="325"/>
      <c r="JBW8" s="325"/>
      <c r="JBX8" s="325"/>
      <c r="JBY8" s="325"/>
      <c r="JBZ8" s="325"/>
      <c r="JCA8" s="325"/>
      <c r="JCB8" s="325"/>
      <c r="JCC8" s="325"/>
      <c r="JCD8" s="325"/>
      <c r="JCE8" s="325"/>
      <c r="JCF8" s="325"/>
      <c r="JCG8" s="325"/>
      <c r="JCH8" s="325"/>
      <c r="JCI8" s="325"/>
      <c r="JCJ8" s="325"/>
      <c r="JCK8" s="325"/>
      <c r="JCL8" s="325"/>
      <c r="JCM8" s="325"/>
      <c r="JCN8" s="325"/>
      <c r="JCO8" s="325"/>
      <c r="JCP8" s="325"/>
      <c r="JCQ8" s="325"/>
      <c r="JCR8" s="325"/>
      <c r="JCS8" s="325"/>
      <c r="JCT8" s="325"/>
      <c r="JCU8" s="325"/>
      <c r="JCV8" s="325"/>
      <c r="JCW8" s="325"/>
      <c r="JCX8" s="325"/>
      <c r="JCY8" s="325"/>
      <c r="JCZ8" s="325"/>
      <c r="JDA8" s="325"/>
      <c r="JDB8" s="325"/>
      <c r="JDC8" s="325"/>
      <c r="JDD8" s="325"/>
      <c r="JDE8" s="325"/>
      <c r="JDF8" s="325"/>
      <c r="JDG8" s="325"/>
      <c r="JDH8" s="325"/>
      <c r="JDI8" s="325"/>
      <c r="JDJ8" s="325"/>
      <c r="JDK8" s="325"/>
      <c r="JDL8" s="325"/>
      <c r="JDM8" s="325"/>
      <c r="JDN8" s="325"/>
      <c r="JDO8" s="325"/>
      <c r="JDP8" s="325"/>
      <c r="JDQ8" s="325"/>
      <c r="JDR8" s="325"/>
      <c r="JDS8" s="325"/>
      <c r="JDT8" s="325"/>
      <c r="JDU8" s="325"/>
      <c r="JDV8" s="325"/>
      <c r="JDW8" s="325"/>
      <c r="JDX8" s="325"/>
      <c r="JDY8" s="325"/>
      <c r="JDZ8" s="325"/>
      <c r="JEA8" s="325"/>
      <c r="JEB8" s="325"/>
      <c r="JEC8" s="325"/>
      <c r="JED8" s="325"/>
      <c r="JEE8" s="325"/>
      <c r="JEF8" s="325"/>
      <c r="JEG8" s="325"/>
      <c r="JEH8" s="325"/>
      <c r="JEI8" s="325"/>
      <c r="JEJ8" s="325"/>
      <c r="JEK8" s="325"/>
      <c r="JEL8" s="325"/>
      <c r="JEM8" s="325"/>
      <c r="JEN8" s="325"/>
      <c r="JEO8" s="325"/>
      <c r="JEP8" s="325"/>
      <c r="JEQ8" s="325"/>
      <c r="JER8" s="325"/>
      <c r="JES8" s="325"/>
      <c r="JET8" s="325"/>
      <c r="JEU8" s="325"/>
      <c r="JEV8" s="325"/>
      <c r="JEW8" s="325"/>
      <c r="JEX8" s="325"/>
      <c r="JEY8" s="325"/>
      <c r="JEZ8" s="325"/>
      <c r="JFA8" s="325"/>
      <c r="JFB8" s="325"/>
      <c r="JFC8" s="325"/>
      <c r="JFD8" s="325"/>
      <c r="JFE8" s="325"/>
      <c r="JFF8" s="325"/>
      <c r="JFG8" s="325"/>
      <c r="JFH8" s="325"/>
      <c r="JFI8" s="325"/>
      <c r="JFJ8" s="325"/>
      <c r="JFK8" s="325"/>
      <c r="JFL8" s="325"/>
      <c r="JFM8" s="325"/>
      <c r="JFN8" s="325"/>
      <c r="JFO8" s="325"/>
      <c r="JFP8" s="325"/>
      <c r="JFQ8" s="325"/>
      <c r="JFR8" s="325"/>
      <c r="JFS8" s="325"/>
      <c r="JFT8" s="325"/>
      <c r="JFU8" s="325"/>
      <c r="JFV8" s="325"/>
      <c r="JFW8" s="325"/>
      <c r="JFX8" s="325"/>
      <c r="JFY8" s="325"/>
      <c r="JFZ8" s="325"/>
      <c r="JGA8" s="325"/>
      <c r="JGB8" s="325"/>
      <c r="JGC8" s="325"/>
      <c r="JGD8" s="325"/>
      <c r="JGE8" s="325"/>
      <c r="JGF8" s="325"/>
      <c r="JGG8" s="325"/>
      <c r="JGH8" s="325"/>
      <c r="JGI8" s="325"/>
      <c r="JGJ8" s="325"/>
      <c r="JGK8" s="325"/>
      <c r="JGL8" s="325"/>
      <c r="JGM8" s="325"/>
      <c r="JGN8" s="325"/>
      <c r="JGO8" s="325"/>
      <c r="JGP8" s="325"/>
      <c r="JGQ8" s="325"/>
      <c r="JGR8" s="325"/>
      <c r="JGS8" s="325"/>
      <c r="JGT8" s="325"/>
      <c r="JGU8" s="325"/>
      <c r="JGV8" s="325"/>
      <c r="JGW8" s="325"/>
      <c r="JGX8" s="325"/>
      <c r="JGY8" s="325"/>
      <c r="JGZ8" s="325"/>
      <c r="JHA8" s="325"/>
      <c r="JHB8" s="325"/>
      <c r="JHC8" s="325"/>
      <c r="JHD8" s="325"/>
      <c r="JHE8" s="325"/>
      <c r="JHF8" s="325"/>
      <c r="JHG8" s="325"/>
      <c r="JHH8" s="325"/>
      <c r="JHI8" s="325"/>
      <c r="JHJ8" s="325"/>
      <c r="JHK8" s="325"/>
      <c r="JHL8" s="325"/>
      <c r="JHM8" s="325"/>
      <c r="JHN8" s="325"/>
      <c r="JHO8" s="325"/>
      <c r="JHP8" s="325"/>
      <c r="JHQ8" s="325"/>
      <c r="JHR8" s="325"/>
      <c r="JHS8" s="325"/>
      <c r="JHT8" s="325"/>
      <c r="JHU8" s="325"/>
      <c r="JHV8" s="325"/>
      <c r="JHW8" s="325"/>
      <c r="JHX8" s="325"/>
      <c r="JHY8" s="325"/>
      <c r="JHZ8" s="325"/>
      <c r="JIA8" s="325"/>
      <c r="JIB8" s="325"/>
      <c r="JIC8" s="325"/>
      <c r="JID8" s="325"/>
      <c r="JIE8" s="325"/>
      <c r="JIF8" s="325"/>
      <c r="JIG8" s="325"/>
      <c r="JIH8" s="325"/>
      <c r="JII8" s="325"/>
      <c r="JIJ8" s="325"/>
      <c r="JIK8" s="325"/>
      <c r="JIL8" s="325"/>
      <c r="JIM8" s="325"/>
      <c r="JIN8" s="325"/>
      <c r="JIO8" s="325"/>
      <c r="JIP8" s="325"/>
      <c r="JIQ8" s="325"/>
      <c r="JIR8" s="325"/>
      <c r="JIS8" s="325"/>
      <c r="JIT8" s="325"/>
      <c r="JIU8" s="325"/>
      <c r="JIV8" s="325"/>
      <c r="JIW8" s="325"/>
      <c r="JIX8" s="325"/>
      <c r="JIY8" s="325"/>
      <c r="JIZ8" s="325"/>
      <c r="JJA8" s="325"/>
      <c r="JJB8" s="325"/>
      <c r="JJC8" s="325"/>
      <c r="JJD8" s="325"/>
      <c r="JJE8" s="325"/>
      <c r="JJF8" s="325"/>
      <c r="JJG8" s="325"/>
      <c r="JJH8" s="325"/>
      <c r="JJI8" s="325"/>
      <c r="JJJ8" s="325"/>
      <c r="JJK8" s="325"/>
      <c r="JJL8" s="325"/>
      <c r="JJM8" s="325"/>
      <c r="JJN8" s="325"/>
      <c r="JJO8" s="325"/>
      <c r="JJP8" s="325"/>
      <c r="JJQ8" s="325"/>
      <c r="JJR8" s="325"/>
      <c r="JJS8" s="325"/>
      <c r="JJT8" s="325"/>
      <c r="JJU8" s="325"/>
      <c r="JJV8" s="325"/>
      <c r="JJW8" s="325"/>
      <c r="JJX8" s="325"/>
      <c r="JJY8" s="325"/>
      <c r="JJZ8" s="325"/>
      <c r="JKA8" s="325"/>
      <c r="JKB8" s="325"/>
      <c r="JKC8" s="325"/>
      <c r="JKD8" s="325"/>
      <c r="JKE8" s="325"/>
      <c r="JKF8" s="325"/>
      <c r="JKG8" s="325"/>
      <c r="JKH8" s="325"/>
      <c r="JKI8" s="325"/>
      <c r="JKJ8" s="325"/>
      <c r="JKK8" s="325"/>
      <c r="JKL8" s="325"/>
      <c r="JKM8" s="325"/>
      <c r="JKN8" s="325"/>
      <c r="JKO8" s="325"/>
      <c r="JKP8" s="325"/>
      <c r="JKQ8" s="325"/>
      <c r="JKR8" s="325"/>
      <c r="JKS8" s="325"/>
      <c r="JKT8" s="325"/>
      <c r="JKU8" s="325"/>
      <c r="JKV8" s="325"/>
      <c r="JKW8" s="325"/>
      <c r="JKX8" s="325"/>
      <c r="JKY8" s="325"/>
      <c r="JKZ8" s="325"/>
      <c r="JLA8" s="325"/>
      <c r="JLB8" s="325"/>
      <c r="JLC8" s="325"/>
      <c r="JLD8" s="325"/>
      <c r="JLE8" s="325"/>
      <c r="JLF8" s="325"/>
      <c r="JLG8" s="325"/>
      <c r="JLH8" s="325"/>
      <c r="JLI8" s="325"/>
      <c r="JLJ8" s="325"/>
      <c r="JLK8" s="325"/>
      <c r="JLL8" s="325"/>
      <c r="JLM8" s="325"/>
      <c r="JLN8" s="325"/>
      <c r="JLO8" s="325"/>
      <c r="JLP8" s="325"/>
      <c r="JLQ8" s="325"/>
      <c r="JLR8" s="325"/>
      <c r="JLS8" s="325"/>
      <c r="JLT8" s="325"/>
      <c r="JLU8" s="325"/>
      <c r="JLV8" s="325"/>
      <c r="JLW8" s="325"/>
      <c r="JLX8" s="325"/>
      <c r="JLY8" s="325"/>
      <c r="JLZ8" s="325"/>
      <c r="JMA8" s="325"/>
      <c r="JMB8" s="325"/>
      <c r="JMC8" s="325"/>
      <c r="JMD8" s="325"/>
      <c r="JME8" s="325"/>
      <c r="JMF8" s="325"/>
      <c r="JMG8" s="325"/>
      <c r="JMH8" s="325"/>
      <c r="JMI8" s="325"/>
      <c r="JMJ8" s="325"/>
      <c r="JMK8" s="325"/>
      <c r="JML8" s="325"/>
      <c r="JMM8" s="325"/>
      <c r="JMN8" s="325"/>
      <c r="JMO8" s="325"/>
      <c r="JMP8" s="325"/>
      <c r="JMQ8" s="325"/>
      <c r="JMR8" s="325"/>
      <c r="JMS8" s="325"/>
      <c r="JMT8" s="325"/>
      <c r="JMU8" s="325"/>
      <c r="JMV8" s="325"/>
      <c r="JMW8" s="325"/>
      <c r="JMX8" s="325"/>
      <c r="JMY8" s="325"/>
      <c r="JMZ8" s="325"/>
      <c r="JNA8" s="325"/>
      <c r="JNB8" s="325"/>
      <c r="JNC8" s="325"/>
      <c r="JND8" s="325"/>
      <c r="JNE8" s="325"/>
      <c r="JNF8" s="325"/>
      <c r="JNG8" s="325"/>
      <c r="JNH8" s="325"/>
      <c r="JNI8" s="325"/>
      <c r="JNJ8" s="325"/>
      <c r="JNK8" s="325"/>
      <c r="JNL8" s="325"/>
      <c r="JNM8" s="325"/>
      <c r="JNN8" s="325"/>
      <c r="JNO8" s="325"/>
      <c r="JNP8" s="325"/>
      <c r="JNQ8" s="325"/>
      <c r="JNR8" s="325"/>
      <c r="JNS8" s="325"/>
      <c r="JNT8" s="325"/>
      <c r="JNU8" s="325"/>
      <c r="JNV8" s="325"/>
      <c r="JNW8" s="325"/>
      <c r="JNX8" s="325"/>
      <c r="JNY8" s="325"/>
      <c r="JNZ8" s="325"/>
      <c r="JOA8" s="325"/>
      <c r="JOB8" s="325"/>
      <c r="JOC8" s="325"/>
      <c r="JOD8" s="325"/>
      <c r="JOE8" s="325"/>
      <c r="JOF8" s="325"/>
      <c r="JOG8" s="325"/>
      <c r="JOH8" s="325"/>
      <c r="JOI8" s="325"/>
      <c r="JOJ8" s="325"/>
      <c r="JOK8" s="325"/>
      <c r="JOL8" s="325"/>
      <c r="JOM8" s="325"/>
      <c r="JON8" s="325"/>
      <c r="JOO8" s="325"/>
      <c r="JOP8" s="325"/>
      <c r="JOQ8" s="325"/>
      <c r="JOR8" s="325"/>
      <c r="JOS8" s="325"/>
      <c r="JOT8" s="325"/>
      <c r="JOU8" s="325"/>
      <c r="JOV8" s="325"/>
      <c r="JOW8" s="325"/>
      <c r="JOX8" s="325"/>
      <c r="JOY8" s="325"/>
      <c r="JOZ8" s="325"/>
      <c r="JPA8" s="325"/>
      <c r="JPB8" s="325"/>
      <c r="JPC8" s="325"/>
      <c r="JPD8" s="325"/>
      <c r="JPE8" s="325"/>
      <c r="JPF8" s="325"/>
      <c r="JPG8" s="325"/>
      <c r="JPH8" s="325"/>
      <c r="JPI8" s="325"/>
      <c r="JPJ8" s="325"/>
      <c r="JPK8" s="325"/>
      <c r="JPL8" s="325"/>
      <c r="JPM8" s="325"/>
      <c r="JPN8" s="325"/>
      <c r="JPO8" s="325"/>
      <c r="JPP8" s="325"/>
      <c r="JPQ8" s="325"/>
      <c r="JPR8" s="325"/>
      <c r="JPS8" s="325"/>
      <c r="JPT8" s="325"/>
      <c r="JPU8" s="325"/>
      <c r="JPV8" s="325"/>
      <c r="JPW8" s="325"/>
      <c r="JPX8" s="325"/>
      <c r="JPY8" s="325"/>
      <c r="JPZ8" s="325"/>
      <c r="JQA8" s="325"/>
      <c r="JQB8" s="325"/>
      <c r="JQC8" s="325"/>
      <c r="JQD8" s="325"/>
      <c r="JQE8" s="325"/>
      <c r="JQF8" s="325"/>
      <c r="JQG8" s="325"/>
      <c r="JQH8" s="325"/>
      <c r="JQI8" s="325"/>
      <c r="JQJ8" s="325"/>
      <c r="JQK8" s="325"/>
      <c r="JQL8" s="325"/>
      <c r="JQM8" s="325"/>
      <c r="JQN8" s="325"/>
      <c r="JQO8" s="325"/>
      <c r="JQP8" s="325"/>
      <c r="JQQ8" s="325"/>
      <c r="JQR8" s="325"/>
      <c r="JQS8" s="325"/>
      <c r="JQT8" s="325"/>
      <c r="JQU8" s="325"/>
      <c r="JQV8" s="325"/>
      <c r="JQW8" s="325"/>
      <c r="JQX8" s="325"/>
      <c r="JQY8" s="325"/>
      <c r="JQZ8" s="325"/>
      <c r="JRA8" s="325"/>
      <c r="JRB8" s="325"/>
      <c r="JRC8" s="325"/>
      <c r="JRD8" s="325"/>
      <c r="JRE8" s="325"/>
      <c r="JRF8" s="325"/>
      <c r="JRG8" s="325"/>
      <c r="JRH8" s="325"/>
      <c r="JRI8" s="325"/>
      <c r="JRJ8" s="325"/>
      <c r="JRK8" s="325"/>
      <c r="JRL8" s="325"/>
      <c r="JRM8" s="325"/>
      <c r="JRN8" s="325"/>
      <c r="JRO8" s="325"/>
      <c r="JRP8" s="325"/>
      <c r="JRQ8" s="325"/>
      <c r="JRR8" s="325"/>
      <c r="JRS8" s="325"/>
      <c r="JRT8" s="325"/>
      <c r="JRU8" s="325"/>
      <c r="JRV8" s="325"/>
      <c r="JRW8" s="325"/>
      <c r="JRX8" s="325"/>
      <c r="JRY8" s="325"/>
      <c r="JRZ8" s="325"/>
      <c r="JSA8" s="325"/>
      <c r="JSB8" s="325"/>
      <c r="JSC8" s="325"/>
      <c r="JSD8" s="325"/>
      <c r="JSE8" s="325"/>
      <c r="JSF8" s="325"/>
      <c r="JSG8" s="325"/>
      <c r="JSH8" s="325"/>
      <c r="JSI8" s="325"/>
      <c r="JSJ8" s="325"/>
      <c r="JSK8" s="325"/>
      <c r="JSL8" s="325"/>
      <c r="JSM8" s="325"/>
      <c r="JSN8" s="325"/>
      <c r="JSO8" s="325"/>
      <c r="JSP8" s="325"/>
      <c r="JSQ8" s="325"/>
      <c r="JSR8" s="325"/>
      <c r="JSS8" s="325"/>
      <c r="JST8" s="325"/>
      <c r="JSU8" s="325"/>
      <c r="JSV8" s="325"/>
      <c r="JSW8" s="325"/>
      <c r="JSX8" s="325"/>
      <c r="JSY8" s="325"/>
      <c r="JSZ8" s="325"/>
      <c r="JTA8" s="325"/>
      <c r="JTB8" s="325"/>
      <c r="JTC8" s="325"/>
      <c r="JTD8" s="325"/>
      <c r="JTE8" s="325"/>
      <c r="JTF8" s="325"/>
      <c r="JTG8" s="325"/>
      <c r="JTH8" s="325"/>
      <c r="JTI8" s="325"/>
      <c r="JTJ8" s="325"/>
      <c r="JTK8" s="325"/>
      <c r="JTL8" s="325"/>
      <c r="JTM8" s="325"/>
      <c r="JTN8" s="325"/>
      <c r="JTO8" s="325"/>
      <c r="JTP8" s="325"/>
      <c r="JTQ8" s="325"/>
      <c r="JTR8" s="325"/>
      <c r="JTS8" s="325"/>
      <c r="JTT8" s="325"/>
      <c r="JTU8" s="325"/>
      <c r="JTV8" s="325"/>
      <c r="JTW8" s="325"/>
      <c r="JTX8" s="325"/>
      <c r="JTY8" s="325"/>
      <c r="JTZ8" s="325"/>
      <c r="JUA8" s="325"/>
      <c r="JUB8" s="325"/>
      <c r="JUC8" s="325"/>
      <c r="JUD8" s="325"/>
      <c r="JUE8" s="325"/>
      <c r="JUF8" s="325"/>
      <c r="JUG8" s="325"/>
      <c r="JUH8" s="325"/>
      <c r="JUI8" s="325"/>
      <c r="JUJ8" s="325"/>
      <c r="JUK8" s="325"/>
      <c r="JUL8" s="325"/>
      <c r="JUM8" s="325"/>
      <c r="JUN8" s="325"/>
      <c r="JUO8" s="325"/>
      <c r="JUP8" s="325"/>
      <c r="JUQ8" s="325"/>
      <c r="JUR8" s="325"/>
      <c r="JUS8" s="325"/>
      <c r="JUT8" s="325"/>
      <c r="JUU8" s="325"/>
      <c r="JUV8" s="325"/>
      <c r="JUW8" s="325"/>
      <c r="JUX8" s="325"/>
      <c r="JUY8" s="325"/>
      <c r="JUZ8" s="325"/>
      <c r="JVA8" s="325"/>
      <c r="JVB8" s="325"/>
      <c r="JVC8" s="325"/>
      <c r="JVD8" s="325"/>
      <c r="JVE8" s="325"/>
      <c r="JVF8" s="325"/>
      <c r="JVG8" s="325"/>
      <c r="JVH8" s="325"/>
      <c r="JVI8" s="325"/>
      <c r="JVJ8" s="325"/>
      <c r="JVK8" s="325"/>
      <c r="JVL8" s="325"/>
      <c r="JVM8" s="325"/>
      <c r="JVN8" s="325"/>
      <c r="JVO8" s="325"/>
      <c r="JVP8" s="325"/>
      <c r="JVQ8" s="325"/>
      <c r="JVR8" s="325"/>
      <c r="JVS8" s="325"/>
      <c r="JVT8" s="325"/>
      <c r="JVU8" s="325"/>
      <c r="JVV8" s="325"/>
      <c r="JVW8" s="325"/>
      <c r="JVX8" s="325"/>
      <c r="JVY8" s="325"/>
      <c r="JVZ8" s="325"/>
      <c r="JWA8" s="325"/>
      <c r="JWB8" s="325"/>
      <c r="JWC8" s="325"/>
      <c r="JWD8" s="325"/>
      <c r="JWE8" s="325"/>
      <c r="JWF8" s="325"/>
      <c r="JWG8" s="325"/>
      <c r="JWH8" s="325"/>
      <c r="JWI8" s="325"/>
      <c r="JWJ8" s="325"/>
      <c r="JWK8" s="325"/>
      <c r="JWL8" s="325"/>
      <c r="JWM8" s="325"/>
      <c r="JWN8" s="325"/>
      <c r="JWO8" s="325"/>
      <c r="JWP8" s="325"/>
      <c r="JWQ8" s="325"/>
      <c r="JWR8" s="325"/>
      <c r="JWS8" s="325"/>
      <c r="JWT8" s="325"/>
      <c r="JWU8" s="325"/>
      <c r="JWV8" s="325"/>
      <c r="JWW8" s="325"/>
      <c r="JWX8" s="325"/>
      <c r="JWY8" s="325"/>
      <c r="JWZ8" s="325"/>
      <c r="JXA8" s="325"/>
      <c r="JXB8" s="325"/>
      <c r="JXC8" s="325"/>
      <c r="JXD8" s="325"/>
      <c r="JXE8" s="325"/>
      <c r="JXF8" s="325"/>
      <c r="JXG8" s="325"/>
      <c r="JXH8" s="325"/>
      <c r="JXI8" s="325"/>
      <c r="JXJ8" s="325"/>
      <c r="JXK8" s="325"/>
      <c r="JXL8" s="325"/>
      <c r="JXM8" s="325"/>
      <c r="JXN8" s="325"/>
      <c r="JXO8" s="325"/>
      <c r="JXP8" s="325"/>
      <c r="JXQ8" s="325"/>
      <c r="JXR8" s="325"/>
      <c r="JXS8" s="325"/>
      <c r="JXT8" s="325"/>
      <c r="JXU8" s="325"/>
      <c r="JXV8" s="325"/>
      <c r="JXW8" s="325"/>
      <c r="JXX8" s="325"/>
      <c r="JXY8" s="325"/>
      <c r="JXZ8" s="325"/>
      <c r="JYA8" s="325"/>
      <c r="JYB8" s="325"/>
      <c r="JYC8" s="325"/>
      <c r="JYD8" s="325"/>
      <c r="JYE8" s="325"/>
      <c r="JYF8" s="325"/>
      <c r="JYG8" s="325"/>
      <c r="JYH8" s="325"/>
      <c r="JYI8" s="325"/>
      <c r="JYJ8" s="325"/>
      <c r="JYK8" s="325"/>
      <c r="JYL8" s="325"/>
      <c r="JYM8" s="325"/>
      <c r="JYN8" s="325"/>
      <c r="JYO8" s="325"/>
      <c r="JYP8" s="325"/>
      <c r="JYQ8" s="325"/>
      <c r="JYR8" s="325"/>
      <c r="JYS8" s="325"/>
      <c r="JYT8" s="325"/>
      <c r="JYU8" s="325"/>
      <c r="JYV8" s="325"/>
      <c r="JYW8" s="325"/>
      <c r="JYX8" s="325"/>
      <c r="JYY8" s="325"/>
      <c r="JYZ8" s="325"/>
      <c r="JZA8" s="325"/>
      <c r="JZB8" s="325"/>
      <c r="JZC8" s="325"/>
      <c r="JZD8" s="325"/>
      <c r="JZE8" s="325"/>
      <c r="JZF8" s="325"/>
      <c r="JZG8" s="325"/>
      <c r="JZH8" s="325"/>
      <c r="JZI8" s="325"/>
      <c r="JZJ8" s="325"/>
      <c r="JZK8" s="325"/>
      <c r="JZL8" s="325"/>
      <c r="JZM8" s="325"/>
      <c r="JZN8" s="325"/>
      <c r="JZO8" s="325"/>
      <c r="JZP8" s="325"/>
      <c r="JZQ8" s="325"/>
      <c r="JZR8" s="325"/>
      <c r="JZS8" s="325"/>
      <c r="JZT8" s="325"/>
      <c r="JZU8" s="325"/>
      <c r="JZV8" s="325"/>
      <c r="JZW8" s="325"/>
      <c r="JZX8" s="325"/>
      <c r="JZY8" s="325"/>
      <c r="JZZ8" s="325"/>
      <c r="KAA8" s="325"/>
      <c r="KAB8" s="325"/>
      <c r="KAC8" s="325"/>
      <c r="KAD8" s="325"/>
      <c r="KAE8" s="325"/>
      <c r="KAF8" s="325"/>
      <c r="KAG8" s="325"/>
      <c r="KAH8" s="325"/>
      <c r="KAI8" s="325"/>
      <c r="KAJ8" s="325"/>
      <c r="KAK8" s="325"/>
      <c r="KAL8" s="325"/>
      <c r="KAM8" s="325"/>
      <c r="KAN8" s="325"/>
      <c r="KAO8" s="325"/>
      <c r="KAP8" s="325"/>
      <c r="KAQ8" s="325"/>
      <c r="KAR8" s="325"/>
      <c r="KAS8" s="325"/>
      <c r="KAT8" s="325"/>
      <c r="KAU8" s="325"/>
      <c r="KAV8" s="325"/>
      <c r="KAW8" s="325"/>
      <c r="KAX8" s="325"/>
      <c r="KAY8" s="325"/>
      <c r="KAZ8" s="325"/>
      <c r="KBA8" s="325"/>
      <c r="KBB8" s="325"/>
      <c r="KBC8" s="325"/>
      <c r="KBD8" s="325"/>
      <c r="KBE8" s="325"/>
      <c r="KBF8" s="325"/>
      <c r="KBG8" s="325"/>
      <c r="KBH8" s="325"/>
      <c r="KBI8" s="325"/>
      <c r="KBJ8" s="325"/>
      <c r="KBK8" s="325"/>
      <c r="KBL8" s="325"/>
      <c r="KBM8" s="325"/>
      <c r="KBN8" s="325"/>
      <c r="KBO8" s="325"/>
      <c r="KBP8" s="325"/>
      <c r="KBQ8" s="325"/>
      <c r="KBR8" s="325"/>
      <c r="KBS8" s="325"/>
      <c r="KBT8" s="325"/>
      <c r="KBU8" s="325"/>
      <c r="KBV8" s="325"/>
      <c r="KBW8" s="325"/>
      <c r="KBX8" s="325"/>
      <c r="KBY8" s="325"/>
      <c r="KBZ8" s="325"/>
      <c r="KCA8" s="325"/>
      <c r="KCB8" s="325"/>
      <c r="KCC8" s="325"/>
      <c r="KCD8" s="325"/>
      <c r="KCE8" s="325"/>
      <c r="KCF8" s="325"/>
      <c r="KCG8" s="325"/>
      <c r="KCH8" s="325"/>
      <c r="KCI8" s="325"/>
      <c r="KCJ8" s="325"/>
      <c r="KCK8" s="325"/>
      <c r="KCL8" s="325"/>
      <c r="KCM8" s="325"/>
      <c r="KCN8" s="325"/>
      <c r="KCO8" s="325"/>
      <c r="KCP8" s="325"/>
      <c r="KCQ8" s="325"/>
      <c r="KCR8" s="325"/>
      <c r="KCS8" s="325"/>
      <c r="KCT8" s="325"/>
      <c r="KCU8" s="325"/>
      <c r="KCV8" s="325"/>
      <c r="KCW8" s="325"/>
      <c r="KCX8" s="325"/>
      <c r="KCY8" s="325"/>
      <c r="KCZ8" s="325"/>
      <c r="KDA8" s="325"/>
      <c r="KDB8" s="325"/>
      <c r="KDC8" s="325"/>
      <c r="KDD8" s="325"/>
      <c r="KDE8" s="325"/>
      <c r="KDF8" s="325"/>
      <c r="KDG8" s="325"/>
      <c r="KDH8" s="325"/>
      <c r="KDI8" s="325"/>
      <c r="KDJ8" s="325"/>
      <c r="KDK8" s="325"/>
      <c r="KDL8" s="325"/>
      <c r="KDM8" s="325"/>
      <c r="KDN8" s="325"/>
      <c r="KDO8" s="325"/>
      <c r="KDP8" s="325"/>
      <c r="KDQ8" s="325"/>
      <c r="KDR8" s="325"/>
      <c r="KDS8" s="325"/>
      <c r="KDT8" s="325"/>
      <c r="KDU8" s="325"/>
      <c r="KDV8" s="325"/>
      <c r="KDW8" s="325"/>
      <c r="KDX8" s="325"/>
      <c r="KDY8" s="325"/>
      <c r="KDZ8" s="325"/>
      <c r="KEA8" s="325"/>
      <c r="KEB8" s="325"/>
      <c r="KEC8" s="325"/>
      <c r="KED8" s="325"/>
      <c r="KEE8" s="325"/>
      <c r="KEF8" s="325"/>
      <c r="KEG8" s="325"/>
      <c r="KEH8" s="325"/>
      <c r="KEI8" s="325"/>
      <c r="KEJ8" s="325"/>
      <c r="KEK8" s="325"/>
      <c r="KEL8" s="325"/>
      <c r="KEM8" s="325"/>
      <c r="KEN8" s="325"/>
      <c r="KEO8" s="325"/>
      <c r="KEP8" s="325"/>
      <c r="KEQ8" s="325"/>
      <c r="KER8" s="325"/>
      <c r="KES8" s="325"/>
      <c r="KET8" s="325"/>
      <c r="KEU8" s="325"/>
      <c r="KEV8" s="325"/>
      <c r="KEW8" s="325"/>
      <c r="KEX8" s="325"/>
      <c r="KEY8" s="325"/>
      <c r="KEZ8" s="325"/>
      <c r="KFA8" s="325"/>
      <c r="KFB8" s="325"/>
      <c r="KFC8" s="325"/>
      <c r="KFD8" s="325"/>
      <c r="KFE8" s="325"/>
      <c r="KFF8" s="325"/>
      <c r="KFG8" s="325"/>
      <c r="KFH8" s="325"/>
      <c r="KFI8" s="325"/>
      <c r="KFJ8" s="325"/>
      <c r="KFK8" s="325"/>
      <c r="KFL8" s="325"/>
      <c r="KFM8" s="325"/>
      <c r="KFN8" s="325"/>
      <c r="KFO8" s="325"/>
      <c r="KFP8" s="325"/>
      <c r="KFQ8" s="325"/>
      <c r="KFR8" s="325"/>
      <c r="KFS8" s="325"/>
      <c r="KFT8" s="325"/>
      <c r="KFU8" s="325"/>
      <c r="KFV8" s="325"/>
      <c r="KFW8" s="325"/>
      <c r="KFX8" s="325"/>
      <c r="KFY8" s="325"/>
      <c r="KFZ8" s="325"/>
      <c r="KGA8" s="325"/>
      <c r="KGB8" s="325"/>
      <c r="KGC8" s="325"/>
      <c r="KGD8" s="325"/>
      <c r="KGE8" s="325"/>
      <c r="KGF8" s="325"/>
      <c r="KGG8" s="325"/>
      <c r="KGH8" s="325"/>
      <c r="KGI8" s="325"/>
      <c r="KGJ8" s="325"/>
      <c r="KGK8" s="325"/>
      <c r="KGL8" s="325"/>
      <c r="KGM8" s="325"/>
      <c r="KGN8" s="325"/>
      <c r="KGO8" s="325"/>
      <c r="KGP8" s="325"/>
      <c r="KGQ8" s="325"/>
      <c r="KGR8" s="325"/>
      <c r="KGS8" s="325"/>
      <c r="KGT8" s="325"/>
      <c r="KGU8" s="325"/>
      <c r="KGV8" s="325"/>
      <c r="KGW8" s="325"/>
      <c r="KGX8" s="325"/>
      <c r="KGY8" s="325"/>
      <c r="KGZ8" s="325"/>
      <c r="KHA8" s="325"/>
      <c r="KHB8" s="325"/>
      <c r="KHC8" s="325"/>
      <c r="KHD8" s="325"/>
      <c r="KHE8" s="325"/>
      <c r="KHF8" s="325"/>
      <c r="KHG8" s="325"/>
      <c r="KHH8" s="325"/>
      <c r="KHI8" s="325"/>
      <c r="KHJ8" s="325"/>
      <c r="KHK8" s="325"/>
      <c r="KHL8" s="325"/>
      <c r="KHM8" s="325"/>
      <c r="KHN8" s="325"/>
      <c r="KHO8" s="325"/>
      <c r="KHP8" s="325"/>
      <c r="KHQ8" s="325"/>
      <c r="KHR8" s="325"/>
      <c r="KHS8" s="325"/>
      <c r="KHT8" s="325"/>
      <c r="KHU8" s="325"/>
      <c r="KHV8" s="325"/>
      <c r="KHW8" s="325"/>
      <c r="KHX8" s="325"/>
      <c r="KHY8" s="325"/>
      <c r="KHZ8" s="325"/>
      <c r="KIA8" s="325"/>
      <c r="KIB8" s="325"/>
      <c r="KIC8" s="325"/>
      <c r="KID8" s="325"/>
      <c r="KIE8" s="325"/>
      <c r="KIF8" s="325"/>
      <c r="KIG8" s="325"/>
      <c r="KIH8" s="325"/>
      <c r="KII8" s="325"/>
      <c r="KIJ8" s="325"/>
      <c r="KIK8" s="325"/>
      <c r="KIL8" s="325"/>
      <c r="KIM8" s="325"/>
      <c r="KIN8" s="325"/>
      <c r="KIO8" s="325"/>
      <c r="KIP8" s="325"/>
      <c r="KIQ8" s="325"/>
      <c r="KIR8" s="325"/>
      <c r="KIS8" s="325"/>
      <c r="KIT8" s="325"/>
      <c r="KIU8" s="325"/>
      <c r="KIV8" s="325"/>
      <c r="KIW8" s="325"/>
      <c r="KIX8" s="325"/>
      <c r="KIY8" s="325"/>
      <c r="KIZ8" s="325"/>
      <c r="KJA8" s="325"/>
      <c r="KJB8" s="325"/>
      <c r="KJC8" s="325"/>
      <c r="KJD8" s="325"/>
      <c r="KJE8" s="325"/>
      <c r="KJF8" s="325"/>
      <c r="KJG8" s="325"/>
      <c r="KJH8" s="325"/>
      <c r="KJI8" s="325"/>
      <c r="KJJ8" s="325"/>
      <c r="KJK8" s="325"/>
      <c r="KJL8" s="325"/>
      <c r="KJM8" s="325"/>
      <c r="KJN8" s="325"/>
      <c r="KJO8" s="325"/>
      <c r="KJP8" s="325"/>
      <c r="KJQ8" s="325"/>
      <c r="KJR8" s="325"/>
      <c r="KJS8" s="325"/>
      <c r="KJT8" s="325"/>
      <c r="KJU8" s="325"/>
      <c r="KJV8" s="325"/>
      <c r="KJW8" s="325"/>
      <c r="KJX8" s="325"/>
      <c r="KJY8" s="325"/>
      <c r="KJZ8" s="325"/>
      <c r="KKA8" s="325"/>
      <c r="KKB8" s="325"/>
      <c r="KKC8" s="325"/>
      <c r="KKD8" s="325"/>
      <c r="KKE8" s="325"/>
      <c r="KKF8" s="325"/>
      <c r="KKG8" s="325"/>
      <c r="KKH8" s="325"/>
      <c r="KKI8" s="325"/>
      <c r="KKJ8" s="325"/>
      <c r="KKK8" s="325"/>
      <c r="KKL8" s="325"/>
      <c r="KKM8" s="325"/>
      <c r="KKN8" s="325"/>
      <c r="KKO8" s="325"/>
      <c r="KKP8" s="325"/>
      <c r="KKQ8" s="325"/>
      <c r="KKR8" s="325"/>
      <c r="KKS8" s="325"/>
      <c r="KKT8" s="325"/>
      <c r="KKU8" s="325"/>
      <c r="KKV8" s="325"/>
      <c r="KKW8" s="325"/>
      <c r="KKX8" s="325"/>
      <c r="KKY8" s="325"/>
      <c r="KKZ8" s="325"/>
      <c r="KLA8" s="325"/>
      <c r="KLB8" s="325"/>
      <c r="KLC8" s="325"/>
      <c r="KLD8" s="325"/>
      <c r="KLE8" s="325"/>
      <c r="KLF8" s="325"/>
      <c r="KLG8" s="325"/>
      <c r="KLH8" s="325"/>
      <c r="KLI8" s="325"/>
      <c r="KLJ8" s="325"/>
      <c r="KLK8" s="325"/>
      <c r="KLL8" s="325"/>
      <c r="KLM8" s="325"/>
      <c r="KLN8" s="325"/>
      <c r="KLO8" s="325"/>
      <c r="KLP8" s="325"/>
      <c r="KLQ8" s="325"/>
      <c r="KLR8" s="325"/>
      <c r="KLS8" s="325"/>
      <c r="KLT8" s="325"/>
      <c r="KLU8" s="325"/>
      <c r="KLV8" s="325"/>
      <c r="KLW8" s="325"/>
      <c r="KLX8" s="325"/>
      <c r="KLY8" s="325"/>
      <c r="KLZ8" s="325"/>
      <c r="KMA8" s="325"/>
      <c r="KMB8" s="325"/>
      <c r="KMC8" s="325"/>
      <c r="KMD8" s="325"/>
      <c r="KME8" s="325"/>
      <c r="KMF8" s="325"/>
      <c r="KMG8" s="325"/>
      <c r="KMH8" s="325"/>
      <c r="KMI8" s="325"/>
      <c r="KMJ8" s="325"/>
      <c r="KMK8" s="325"/>
      <c r="KML8" s="325"/>
      <c r="KMM8" s="325"/>
      <c r="KMN8" s="325"/>
      <c r="KMO8" s="325"/>
      <c r="KMP8" s="325"/>
      <c r="KMQ8" s="325"/>
      <c r="KMR8" s="325"/>
      <c r="KMS8" s="325"/>
      <c r="KMT8" s="325"/>
      <c r="KMU8" s="325"/>
      <c r="KMV8" s="325"/>
      <c r="KMW8" s="325"/>
      <c r="KMX8" s="325"/>
      <c r="KMY8" s="325"/>
      <c r="KMZ8" s="325"/>
      <c r="KNA8" s="325"/>
      <c r="KNB8" s="325"/>
      <c r="KNC8" s="325"/>
      <c r="KND8" s="325"/>
      <c r="KNE8" s="325"/>
      <c r="KNF8" s="325"/>
      <c r="KNG8" s="325"/>
      <c r="KNH8" s="325"/>
      <c r="KNI8" s="325"/>
      <c r="KNJ8" s="325"/>
      <c r="KNK8" s="325"/>
      <c r="KNL8" s="325"/>
      <c r="KNM8" s="325"/>
      <c r="KNN8" s="325"/>
      <c r="KNO8" s="325"/>
      <c r="KNP8" s="325"/>
      <c r="KNQ8" s="325"/>
      <c r="KNR8" s="325"/>
      <c r="KNS8" s="325"/>
      <c r="KNT8" s="325"/>
      <c r="KNU8" s="325"/>
      <c r="KNV8" s="325"/>
      <c r="KNW8" s="325"/>
      <c r="KNX8" s="325"/>
      <c r="KNY8" s="325"/>
      <c r="KNZ8" s="325"/>
      <c r="KOA8" s="325"/>
      <c r="KOB8" s="325"/>
      <c r="KOC8" s="325"/>
      <c r="KOD8" s="325"/>
      <c r="KOE8" s="325"/>
      <c r="KOF8" s="325"/>
      <c r="KOG8" s="325"/>
      <c r="KOH8" s="325"/>
      <c r="KOI8" s="325"/>
      <c r="KOJ8" s="325"/>
      <c r="KOK8" s="325"/>
      <c r="KOL8" s="325"/>
      <c r="KOM8" s="325"/>
      <c r="KON8" s="325"/>
      <c r="KOO8" s="325"/>
      <c r="KOP8" s="325"/>
      <c r="KOQ8" s="325"/>
      <c r="KOR8" s="325"/>
      <c r="KOS8" s="325"/>
      <c r="KOT8" s="325"/>
      <c r="KOU8" s="325"/>
      <c r="KOV8" s="325"/>
      <c r="KOW8" s="325"/>
      <c r="KOX8" s="325"/>
      <c r="KOY8" s="325"/>
      <c r="KOZ8" s="325"/>
      <c r="KPA8" s="325"/>
      <c r="KPB8" s="325"/>
      <c r="KPC8" s="325"/>
      <c r="KPD8" s="325"/>
      <c r="KPE8" s="325"/>
      <c r="KPF8" s="325"/>
      <c r="KPG8" s="325"/>
      <c r="KPH8" s="325"/>
      <c r="KPI8" s="325"/>
      <c r="KPJ8" s="325"/>
      <c r="KPK8" s="325"/>
      <c r="KPL8" s="325"/>
      <c r="KPM8" s="325"/>
      <c r="KPN8" s="325"/>
      <c r="KPO8" s="325"/>
      <c r="KPP8" s="325"/>
      <c r="KPQ8" s="325"/>
      <c r="KPR8" s="325"/>
      <c r="KPS8" s="325"/>
      <c r="KPT8" s="325"/>
      <c r="KPU8" s="325"/>
      <c r="KPV8" s="325"/>
      <c r="KPW8" s="325"/>
      <c r="KPX8" s="325"/>
      <c r="KPY8" s="325"/>
      <c r="KPZ8" s="325"/>
      <c r="KQA8" s="325"/>
      <c r="KQB8" s="325"/>
      <c r="KQC8" s="325"/>
      <c r="KQD8" s="325"/>
      <c r="KQE8" s="325"/>
      <c r="KQF8" s="325"/>
      <c r="KQG8" s="325"/>
      <c r="KQH8" s="325"/>
      <c r="KQI8" s="325"/>
      <c r="KQJ8" s="325"/>
      <c r="KQK8" s="325"/>
      <c r="KQL8" s="325"/>
      <c r="KQM8" s="325"/>
      <c r="KQN8" s="325"/>
      <c r="KQO8" s="325"/>
      <c r="KQP8" s="325"/>
      <c r="KQQ8" s="325"/>
      <c r="KQR8" s="325"/>
      <c r="KQS8" s="325"/>
      <c r="KQT8" s="325"/>
      <c r="KQU8" s="325"/>
      <c r="KQV8" s="325"/>
      <c r="KQW8" s="325"/>
      <c r="KQX8" s="325"/>
      <c r="KQY8" s="325"/>
      <c r="KQZ8" s="325"/>
      <c r="KRA8" s="325"/>
      <c r="KRB8" s="325"/>
      <c r="KRC8" s="325"/>
      <c r="KRD8" s="325"/>
      <c r="KRE8" s="325"/>
      <c r="KRF8" s="325"/>
      <c r="KRG8" s="325"/>
      <c r="KRH8" s="325"/>
      <c r="KRI8" s="325"/>
      <c r="KRJ8" s="325"/>
      <c r="KRK8" s="325"/>
      <c r="KRL8" s="325"/>
      <c r="KRM8" s="325"/>
      <c r="KRN8" s="325"/>
      <c r="KRO8" s="325"/>
      <c r="KRP8" s="325"/>
      <c r="KRQ8" s="325"/>
      <c r="KRR8" s="325"/>
      <c r="KRS8" s="325"/>
      <c r="KRT8" s="325"/>
      <c r="KRU8" s="325"/>
      <c r="KRV8" s="325"/>
      <c r="KRW8" s="325"/>
      <c r="KRX8" s="325"/>
      <c r="KRY8" s="325"/>
      <c r="KRZ8" s="325"/>
      <c r="KSA8" s="325"/>
      <c r="KSB8" s="325"/>
      <c r="KSC8" s="325"/>
      <c r="KSD8" s="325"/>
      <c r="KSE8" s="325"/>
      <c r="KSF8" s="325"/>
      <c r="KSG8" s="325"/>
      <c r="KSH8" s="325"/>
      <c r="KSI8" s="325"/>
      <c r="KSJ8" s="325"/>
      <c r="KSK8" s="325"/>
      <c r="KSL8" s="325"/>
      <c r="KSM8" s="325"/>
      <c r="KSN8" s="325"/>
      <c r="KSO8" s="325"/>
      <c r="KSP8" s="325"/>
      <c r="KSQ8" s="325"/>
      <c r="KSR8" s="325"/>
      <c r="KSS8" s="325"/>
      <c r="KST8" s="325"/>
      <c r="KSU8" s="325"/>
      <c r="KSV8" s="325"/>
      <c r="KSW8" s="325"/>
      <c r="KSX8" s="325"/>
      <c r="KSY8" s="325"/>
      <c r="KSZ8" s="325"/>
      <c r="KTA8" s="325"/>
      <c r="KTB8" s="325"/>
      <c r="KTC8" s="325"/>
      <c r="KTD8" s="325"/>
      <c r="KTE8" s="325"/>
      <c r="KTF8" s="325"/>
      <c r="KTG8" s="325"/>
      <c r="KTH8" s="325"/>
      <c r="KTI8" s="325"/>
      <c r="KTJ8" s="325"/>
      <c r="KTK8" s="325"/>
      <c r="KTL8" s="325"/>
      <c r="KTM8" s="325"/>
      <c r="KTN8" s="325"/>
      <c r="KTO8" s="325"/>
      <c r="KTP8" s="325"/>
      <c r="KTQ8" s="325"/>
      <c r="KTR8" s="325"/>
      <c r="KTS8" s="325"/>
      <c r="KTT8" s="325"/>
      <c r="KTU8" s="325"/>
      <c r="KTV8" s="325"/>
      <c r="KTW8" s="325"/>
      <c r="KTX8" s="325"/>
      <c r="KTY8" s="325"/>
      <c r="KTZ8" s="325"/>
      <c r="KUA8" s="325"/>
      <c r="KUB8" s="325"/>
      <c r="KUC8" s="325"/>
      <c r="KUD8" s="325"/>
      <c r="KUE8" s="325"/>
      <c r="KUF8" s="325"/>
      <c r="KUG8" s="325"/>
      <c r="KUH8" s="325"/>
      <c r="KUI8" s="325"/>
      <c r="KUJ8" s="325"/>
      <c r="KUK8" s="325"/>
      <c r="KUL8" s="325"/>
      <c r="KUM8" s="325"/>
      <c r="KUN8" s="325"/>
      <c r="KUO8" s="325"/>
      <c r="KUP8" s="325"/>
      <c r="KUQ8" s="325"/>
      <c r="KUR8" s="325"/>
      <c r="KUS8" s="325"/>
      <c r="KUT8" s="325"/>
      <c r="KUU8" s="325"/>
      <c r="KUV8" s="325"/>
      <c r="KUW8" s="325"/>
      <c r="KUX8" s="325"/>
      <c r="KUY8" s="325"/>
      <c r="KUZ8" s="325"/>
      <c r="KVA8" s="325"/>
      <c r="KVB8" s="325"/>
      <c r="KVC8" s="325"/>
      <c r="KVD8" s="325"/>
      <c r="KVE8" s="325"/>
      <c r="KVF8" s="325"/>
      <c r="KVG8" s="325"/>
      <c r="KVH8" s="325"/>
      <c r="KVI8" s="325"/>
      <c r="KVJ8" s="325"/>
      <c r="KVK8" s="325"/>
      <c r="KVL8" s="325"/>
      <c r="KVM8" s="325"/>
      <c r="KVN8" s="325"/>
      <c r="KVO8" s="325"/>
      <c r="KVP8" s="325"/>
      <c r="KVQ8" s="325"/>
      <c r="KVR8" s="325"/>
      <c r="KVS8" s="325"/>
      <c r="KVT8" s="325"/>
      <c r="KVU8" s="325"/>
      <c r="KVV8" s="325"/>
      <c r="KVW8" s="325"/>
      <c r="KVX8" s="325"/>
      <c r="KVY8" s="325"/>
      <c r="KVZ8" s="325"/>
      <c r="KWA8" s="325"/>
      <c r="KWB8" s="325"/>
      <c r="KWC8" s="325"/>
      <c r="KWD8" s="325"/>
      <c r="KWE8" s="325"/>
      <c r="KWF8" s="325"/>
      <c r="KWG8" s="325"/>
      <c r="KWH8" s="325"/>
      <c r="KWI8" s="325"/>
      <c r="KWJ8" s="325"/>
      <c r="KWK8" s="325"/>
      <c r="KWL8" s="325"/>
      <c r="KWM8" s="325"/>
      <c r="KWN8" s="325"/>
      <c r="KWO8" s="325"/>
      <c r="KWP8" s="325"/>
      <c r="KWQ8" s="325"/>
      <c r="KWR8" s="325"/>
      <c r="KWS8" s="325"/>
      <c r="KWT8" s="325"/>
      <c r="KWU8" s="325"/>
      <c r="KWV8" s="325"/>
      <c r="KWW8" s="325"/>
      <c r="KWX8" s="325"/>
      <c r="KWY8" s="325"/>
      <c r="KWZ8" s="325"/>
      <c r="KXA8" s="325"/>
      <c r="KXB8" s="325"/>
      <c r="KXC8" s="325"/>
      <c r="KXD8" s="325"/>
      <c r="KXE8" s="325"/>
      <c r="KXF8" s="325"/>
      <c r="KXG8" s="325"/>
      <c r="KXH8" s="325"/>
      <c r="KXI8" s="325"/>
      <c r="KXJ8" s="325"/>
      <c r="KXK8" s="325"/>
      <c r="KXL8" s="325"/>
      <c r="KXM8" s="325"/>
      <c r="KXN8" s="325"/>
      <c r="KXO8" s="325"/>
      <c r="KXP8" s="325"/>
      <c r="KXQ8" s="325"/>
      <c r="KXR8" s="325"/>
      <c r="KXS8" s="325"/>
      <c r="KXT8" s="325"/>
      <c r="KXU8" s="325"/>
      <c r="KXV8" s="325"/>
      <c r="KXW8" s="325"/>
      <c r="KXX8" s="325"/>
      <c r="KXY8" s="325"/>
      <c r="KXZ8" s="325"/>
      <c r="KYA8" s="325"/>
      <c r="KYB8" s="325"/>
      <c r="KYC8" s="325"/>
      <c r="KYD8" s="325"/>
      <c r="KYE8" s="325"/>
      <c r="KYF8" s="325"/>
      <c r="KYG8" s="325"/>
      <c r="KYH8" s="325"/>
      <c r="KYI8" s="325"/>
      <c r="KYJ8" s="325"/>
      <c r="KYK8" s="325"/>
      <c r="KYL8" s="325"/>
      <c r="KYM8" s="325"/>
      <c r="KYN8" s="325"/>
      <c r="KYO8" s="325"/>
      <c r="KYP8" s="325"/>
      <c r="KYQ8" s="325"/>
      <c r="KYR8" s="325"/>
      <c r="KYS8" s="325"/>
      <c r="KYT8" s="325"/>
      <c r="KYU8" s="325"/>
      <c r="KYV8" s="325"/>
      <c r="KYW8" s="325"/>
      <c r="KYX8" s="325"/>
      <c r="KYY8" s="325"/>
      <c r="KYZ8" s="325"/>
      <c r="KZA8" s="325"/>
      <c r="KZB8" s="325"/>
      <c r="KZC8" s="325"/>
      <c r="KZD8" s="325"/>
      <c r="KZE8" s="325"/>
      <c r="KZF8" s="325"/>
      <c r="KZG8" s="325"/>
      <c r="KZH8" s="325"/>
      <c r="KZI8" s="325"/>
      <c r="KZJ8" s="325"/>
      <c r="KZK8" s="325"/>
      <c r="KZL8" s="325"/>
      <c r="KZM8" s="325"/>
      <c r="KZN8" s="325"/>
      <c r="KZO8" s="325"/>
      <c r="KZP8" s="325"/>
      <c r="KZQ8" s="325"/>
      <c r="KZR8" s="325"/>
      <c r="KZS8" s="325"/>
      <c r="KZT8" s="325"/>
      <c r="KZU8" s="325"/>
      <c r="KZV8" s="325"/>
      <c r="KZW8" s="325"/>
      <c r="KZX8" s="325"/>
      <c r="KZY8" s="325"/>
      <c r="KZZ8" s="325"/>
      <c r="LAA8" s="325"/>
      <c r="LAB8" s="325"/>
      <c r="LAC8" s="325"/>
      <c r="LAD8" s="325"/>
      <c r="LAE8" s="325"/>
      <c r="LAF8" s="325"/>
      <c r="LAG8" s="325"/>
      <c r="LAH8" s="325"/>
      <c r="LAI8" s="325"/>
      <c r="LAJ8" s="325"/>
      <c r="LAK8" s="325"/>
      <c r="LAL8" s="325"/>
      <c r="LAM8" s="325"/>
      <c r="LAN8" s="325"/>
      <c r="LAO8" s="325"/>
      <c r="LAP8" s="325"/>
      <c r="LAQ8" s="325"/>
      <c r="LAR8" s="325"/>
      <c r="LAS8" s="325"/>
      <c r="LAT8" s="325"/>
      <c r="LAU8" s="325"/>
      <c r="LAV8" s="325"/>
      <c r="LAW8" s="325"/>
      <c r="LAX8" s="325"/>
      <c r="LAY8" s="325"/>
      <c r="LAZ8" s="325"/>
      <c r="LBA8" s="325"/>
      <c r="LBB8" s="325"/>
      <c r="LBC8" s="325"/>
      <c r="LBD8" s="325"/>
      <c r="LBE8" s="325"/>
      <c r="LBF8" s="325"/>
      <c r="LBG8" s="325"/>
      <c r="LBH8" s="325"/>
      <c r="LBI8" s="325"/>
      <c r="LBJ8" s="325"/>
      <c r="LBK8" s="325"/>
      <c r="LBL8" s="325"/>
      <c r="LBM8" s="325"/>
      <c r="LBN8" s="325"/>
      <c r="LBO8" s="325"/>
      <c r="LBP8" s="325"/>
      <c r="LBQ8" s="325"/>
      <c r="LBR8" s="325"/>
      <c r="LBS8" s="325"/>
      <c r="LBT8" s="325"/>
      <c r="LBU8" s="325"/>
      <c r="LBV8" s="325"/>
      <c r="LBW8" s="325"/>
      <c r="LBX8" s="325"/>
      <c r="LBY8" s="325"/>
      <c r="LBZ8" s="325"/>
      <c r="LCA8" s="325"/>
      <c r="LCB8" s="325"/>
      <c r="LCC8" s="325"/>
      <c r="LCD8" s="325"/>
      <c r="LCE8" s="325"/>
      <c r="LCF8" s="325"/>
      <c r="LCG8" s="325"/>
      <c r="LCH8" s="325"/>
      <c r="LCI8" s="325"/>
      <c r="LCJ8" s="325"/>
      <c r="LCK8" s="325"/>
      <c r="LCL8" s="325"/>
      <c r="LCM8" s="325"/>
      <c r="LCN8" s="325"/>
      <c r="LCO8" s="325"/>
      <c r="LCP8" s="325"/>
      <c r="LCQ8" s="325"/>
      <c r="LCR8" s="325"/>
      <c r="LCS8" s="325"/>
      <c r="LCT8" s="325"/>
      <c r="LCU8" s="325"/>
      <c r="LCV8" s="325"/>
      <c r="LCW8" s="325"/>
      <c r="LCX8" s="325"/>
      <c r="LCY8" s="325"/>
      <c r="LCZ8" s="325"/>
      <c r="LDA8" s="325"/>
      <c r="LDB8" s="325"/>
      <c r="LDC8" s="325"/>
      <c r="LDD8" s="325"/>
      <c r="LDE8" s="325"/>
      <c r="LDF8" s="325"/>
      <c r="LDG8" s="325"/>
      <c r="LDH8" s="325"/>
      <c r="LDI8" s="325"/>
      <c r="LDJ8" s="325"/>
      <c r="LDK8" s="325"/>
      <c r="LDL8" s="325"/>
      <c r="LDM8" s="325"/>
      <c r="LDN8" s="325"/>
      <c r="LDO8" s="325"/>
      <c r="LDP8" s="325"/>
      <c r="LDQ8" s="325"/>
      <c r="LDR8" s="325"/>
      <c r="LDS8" s="325"/>
      <c r="LDT8" s="325"/>
      <c r="LDU8" s="325"/>
      <c r="LDV8" s="325"/>
      <c r="LDW8" s="325"/>
      <c r="LDX8" s="325"/>
      <c r="LDY8" s="325"/>
      <c r="LDZ8" s="325"/>
      <c r="LEA8" s="325"/>
      <c r="LEB8" s="325"/>
      <c r="LEC8" s="325"/>
      <c r="LED8" s="325"/>
      <c r="LEE8" s="325"/>
      <c r="LEF8" s="325"/>
      <c r="LEG8" s="325"/>
      <c r="LEH8" s="325"/>
      <c r="LEI8" s="325"/>
      <c r="LEJ8" s="325"/>
      <c r="LEK8" s="325"/>
      <c r="LEL8" s="325"/>
      <c r="LEM8" s="325"/>
      <c r="LEN8" s="325"/>
      <c r="LEO8" s="325"/>
      <c r="LEP8" s="325"/>
      <c r="LEQ8" s="325"/>
      <c r="LER8" s="325"/>
      <c r="LES8" s="325"/>
      <c r="LET8" s="325"/>
      <c r="LEU8" s="325"/>
      <c r="LEV8" s="325"/>
      <c r="LEW8" s="325"/>
      <c r="LEX8" s="325"/>
      <c r="LEY8" s="325"/>
      <c r="LEZ8" s="325"/>
      <c r="LFA8" s="325"/>
      <c r="LFB8" s="325"/>
      <c r="LFC8" s="325"/>
      <c r="LFD8" s="325"/>
      <c r="LFE8" s="325"/>
      <c r="LFF8" s="325"/>
      <c r="LFG8" s="325"/>
      <c r="LFH8" s="325"/>
      <c r="LFI8" s="325"/>
      <c r="LFJ8" s="325"/>
      <c r="LFK8" s="325"/>
      <c r="LFL8" s="325"/>
      <c r="LFM8" s="325"/>
      <c r="LFN8" s="325"/>
      <c r="LFO8" s="325"/>
      <c r="LFP8" s="325"/>
      <c r="LFQ8" s="325"/>
      <c r="LFR8" s="325"/>
      <c r="LFS8" s="325"/>
      <c r="LFT8" s="325"/>
      <c r="LFU8" s="325"/>
      <c r="LFV8" s="325"/>
      <c r="LFW8" s="325"/>
      <c r="LFX8" s="325"/>
      <c r="LFY8" s="325"/>
      <c r="LFZ8" s="325"/>
      <c r="LGA8" s="325"/>
      <c r="LGB8" s="325"/>
      <c r="LGC8" s="325"/>
      <c r="LGD8" s="325"/>
      <c r="LGE8" s="325"/>
      <c r="LGF8" s="325"/>
      <c r="LGG8" s="325"/>
      <c r="LGH8" s="325"/>
      <c r="LGI8" s="325"/>
      <c r="LGJ8" s="325"/>
      <c r="LGK8" s="325"/>
      <c r="LGL8" s="325"/>
      <c r="LGM8" s="325"/>
      <c r="LGN8" s="325"/>
      <c r="LGO8" s="325"/>
      <c r="LGP8" s="325"/>
      <c r="LGQ8" s="325"/>
      <c r="LGR8" s="325"/>
      <c r="LGS8" s="325"/>
      <c r="LGT8" s="325"/>
      <c r="LGU8" s="325"/>
      <c r="LGV8" s="325"/>
      <c r="LGW8" s="325"/>
      <c r="LGX8" s="325"/>
      <c r="LGY8" s="325"/>
      <c r="LGZ8" s="325"/>
      <c r="LHA8" s="325"/>
      <c r="LHB8" s="325"/>
      <c r="LHC8" s="325"/>
      <c r="LHD8" s="325"/>
      <c r="LHE8" s="325"/>
      <c r="LHF8" s="325"/>
      <c r="LHG8" s="325"/>
      <c r="LHH8" s="325"/>
      <c r="LHI8" s="325"/>
      <c r="LHJ8" s="325"/>
      <c r="LHK8" s="325"/>
      <c r="LHL8" s="325"/>
      <c r="LHM8" s="325"/>
      <c r="LHN8" s="325"/>
      <c r="LHO8" s="325"/>
      <c r="LHP8" s="325"/>
      <c r="LHQ8" s="325"/>
      <c r="LHR8" s="325"/>
      <c r="LHS8" s="325"/>
      <c r="LHT8" s="325"/>
      <c r="LHU8" s="325"/>
      <c r="LHV8" s="325"/>
      <c r="LHW8" s="325"/>
      <c r="LHX8" s="325"/>
      <c r="LHY8" s="325"/>
      <c r="LHZ8" s="325"/>
      <c r="LIA8" s="325"/>
      <c r="LIB8" s="325"/>
      <c r="LIC8" s="325"/>
      <c r="LID8" s="325"/>
      <c r="LIE8" s="325"/>
      <c r="LIF8" s="325"/>
      <c r="LIG8" s="325"/>
      <c r="LIH8" s="325"/>
      <c r="LII8" s="325"/>
      <c r="LIJ8" s="325"/>
      <c r="LIK8" s="325"/>
      <c r="LIL8" s="325"/>
      <c r="LIM8" s="325"/>
      <c r="LIN8" s="325"/>
      <c r="LIO8" s="325"/>
      <c r="LIP8" s="325"/>
      <c r="LIQ8" s="325"/>
      <c r="LIR8" s="325"/>
      <c r="LIS8" s="325"/>
      <c r="LIT8" s="325"/>
      <c r="LIU8" s="325"/>
      <c r="LIV8" s="325"/>
      <c r="LIW8" s="325"/>
      <c r="LIX8" s="325"/>
      <c r="LIY8" s="325"/>
      <c r="LIZ8" s="325"/>
      <c r="LJA8" s="325"/>
      <c r="LJB8" s="325"/>
      <c r="LJC8" s="325"/>
      <c r="LJD8" s="325"/>
      <c r="LJE8" s="325"/>
      <c r="LJF8" s="325"/>
      <c r="LJG8" s="325"/>
      <c r="LJH8" s="325"/>
      <c r="LJI8" s="325"/>
      <c r="LJJ8" s="325"/>
      <c r="LJK8" s="325"/>
      <c r="LJL8" s="325"/>
      <c r="LJM8" s="325"/>
      <c r="LJN8" s="325"/>
      <c r="LJO8" s="325"/>
      <c r="LJP8" s="325"/>
      <c r="LJQ8" s="325"/>
      <c r="LJR8" s="325"/>
      <c r="LJS8" s="325"/>
      <c r="LJT8" s="325"/>
      <c r="LJU8" s="325"/>
      <c r="LJV8" s="325"/>
      <c r="LJW8" s="325"/>
      <c r="LJX8" s="325"/>
      <c r="LJY8" s="325"/>
      <c r="LJZ8" s="325"/>
      <c r="LKA8" s="325"/>
      <c r="LKB8" s="325"/>
      <c r="LKC8" s="325"/>
      <c r="LKD8" s="325"/>
      <c r="LKE8" s="325"/>
      <c r="LKF8" s="325"/>
      <c r="LKG8" s="325"/>
      <c r="LKH8" s="325"/>
      <c r="LKI8" s="325"/>
      <c r="LKJ8" s="325"/>
      <c r="LKK8" s="325"/>
      <c r="LKL8" s="325"/>
      <c r="LKM8" s="325"/>
      <c r="LKN8" s="325"/>
      <c r="LKO8" s="325"/>
      <c r="LKP8" s="325"/>
      <c r="LKQ8" s="325"/>
      <c r="LKR8" s="325"/>
      <c r="LKS8" s="325"/>
      <c r="LKT8" s="325"/>
      <c r="LKU8" s="325"/>
      <c r="LKV8" s="325"/>
      <c r="LKW8" s="325"/>
      <c r="LKX8" s="325"/>
      <c r="LKY8" s="325"/>
      <c r="LKZ8" s="325"/>
      <c r="LLA8" s="325"/>
      <c r="LLB8" s="325"/>
      <c r="LLC8" s="325"/>
      <c r="LLD8" s="325"/>
      <c r="LLE8" s="325"/>
      <c r="LLF8" s="325"/>
      <c r="LLG8" s="325"/>
      <c r="LLH8" s="325"/>
      <c r="LLI8" s="325"/>
      <c r="LLJ8" s="325"/>
      <c r="LLK8" s="325"/>
      <c r="LLL8" s="325"/>
      <c r="LLM8" s="325"/>
      <c r="LLN8" s="325"/>
      <c r="LLO8" s="325"/>
      <c r="LLP8" s="325"/>
      <c r="LLQ8" s="325"/>
      <c r="LLR8" s="325"/>
      <c r="LLS8" s="325"/>
      <c r="LLT8" s="325"/>
      <c r="LLU8" s="325"/>
      <c r="LLV8" s="325"/>
      <c r="LLW8" s="325"/>
      <c r="LLX8" s="325"/>
      <c r="LLY8" s="325"/>
      <c r="LLZ8" s="325"/>
      <c r="LMA8" s="325"/>
      <c r="LMB8" s="325"/>
      <c r="LMC8" s="325"/>
      <c r="LMD8" s="325"/>
      <c r="LME8" s="325"/>
      <c r="LMF8" s="325"/>
      <c r="LMG8" s="325"/>
      <c r="LMH8" s="325"/>
      <c r="LMI8" s="325"/>
      <c r="LMJ8" s="325"/>
      <c r="LMK8" s="325"/>
      <c r="LML8" s="325"/>
      <c r="LMM8" s="325"/>
      <c r="LMN8" s="325"/>
      <c r="LMO8" s="325"/>
      <c r="LMP8" s="325"/>
      <c r="LMQ8" s="325"/>
      <c r="LMR8" s="325"/>
      <c r="LMS8" s="325"/>
      <c r="LMT8" s="325"/>
      <c r="LMU8" s="325"/>
      <c r="LMV8" s="325"/>
      <c r="LMW8" s="325"/>
      <c r="LMX8" s="325"/>
      <c r="LMY8" s="325"/>
      <c r="LMZ8" s="325"/>
      <c r="LNA8" s="325"/>
      <c r="LNB8" s="325"/>
      <c r="LNC8" s="325"/>
      <c r="LND8" s="325"/>
      <c r="LNE8" s="325"/>
      <c r="LNF8" s="325"/>
      <c r="LNG8" s="325"/>
      <c r="LNH8" s="325"/>
      <c r="LNI8" s="325"/>
      <c r="LNJ8" s="325"/>
      <c r="LNK8" s="325"/>
      <c r="LNL8" s="325"/>
      <c r="LNM8" s="325"/>
      <c r="LNN8" s="325"/>
      <c r="LNO8" s="325"/>
      <c r="LNP8" s="325"/>
      <c r="LNQ8" s="325"/>
      <c r="LNR8" s="325"/>
      <c r="LNS8" s="325"/>
      <c r="LNT8" s="325"/>
      <c r="LNU8" s="325"/>
      <c r="LNV8" s="325"/>
      <c r="LNW8" s="325"/>
      <c r="LNX8" s="325"/>
      <c r="LNY8" s="325"/>
      <c r="LNZ8" s="325"/>
      <c r="LOA8" s="325"/>
      <c r="LOB8" s="325"/>
      <c r="LOC8" s="325"/>
      <c r="LOD8" s="325"/>
      <c r="LOE8" s="325"/>
      <c r="LOF8" s="325"/>
      <c r="LOG8" s="325"/>
      <c r="LOH8" s="325"/>
      <c r="LOI8" s="325"/>
      <c r="LOJ8" s="325"/>
      <c r="LOK8" s="325"/>
      <c r="LOL8" s="325"/>
      <c r="LOM8" s="325"/>
      <c r="LON8" s="325"/>
      <c r="LOO8" s="325"/>
      <c r="LOP8" s="325"/>
      <c r="LOQ8" s="325"/>
      <c r="LOR8" s="325"/>
      <c r="LOS8" s="325"/>
      <c r="LOT8" s="325"/>
      <c r="LOU8" s="325"/>
      <c r="LOV8" s="325"/>
      <c r="LOW8" s="325"/>
      <c r="LOX8" s="325"/>
      <c r="LOY8" s="325"/>
      <c r="LOZ8" s="325"/>
      <c r="LPA8" s="325"/>
      <c r="LPB8" s="325"/>
      <c r="LPC8" s="325"/>
      <c r="LPD8" s="325"/>
      <c r="LPE8" s="325"/>
      <c r="LPF8" s="325"/>
      <c r="LPG8" s="325"/>
      <c r="LPH8" s="325"/>
      <c r="LPI8" s="325"/>
      <c r="LPJ8" s="325"/>
      <c r="LPK8" s="325"/>
      <c r="LPL8" s="325"/>
      <c r="LPM8" s="325"/>
      <c r="LPN8" s="325"/>
      <c r="LPO8" s="325"/>
      <c r="LPP8" s="325"/>
      <c r="LPQ8" s="325"/>
      <c r="LPR8" s="325"/>
      <c r="LPS8" s="325"/>
      <c r="LPT8" s="325"/>
      <c r="LPU8" s="325"/>
      <c r="LPV8" s="325"/>
      <c r="LPW8" s="325"/>
      <c r="LPX8" s="325"/>
      <c r="LPY8" s="325"/>
      <c r="LPZ8" s="325"/>
      <c r="LQA8" s="325"/>
      <c r="LQB8" s="325"/>
      <c r="LQC8" s="325"/>
      <c r="LQD8" s="325"/>
      <c r="LQE8" s="325"/>
      <c r="LQF8" s="325"/>
      <c r="LQG8" s="325"/>
      <c r="LQH8" s="325"/>
      <c r="LQI8" s="325"/>
      <c r="LQJ8" s="325"/>
      <c r="LQK8" s="325"/>
      <c r="LQL8" s="325"/>
      <c r="LQM8" s="325"/>
      <c r="LQN8" s="325"/>
      <c r="LQO8" s="325"/>
      <c r="LQP8" s="325"/>
      <c r="LQQ8" s="325"/>
      <c r="LQR8" s="325"/>
      <c r="LQS8" s="325"/>
      <c r="LQT8" s="325"/>
      <c r="LQU8" s="325"/>
      <c r="LQV8" s="325"/>
      <c r="LQW8" s="325"/>
      <c r="LQX8" s="325"/>
      <c r="LQY8" s="325"/>
      <c r="LQZ8" s="325"/>
      <c r="LRA8" s="325"/>
      <c r="LRB8" s="325"/>
      <c r="LRC8" s="325"/>
      <c r="LRD8" s="325"/>
      <c r="LRE8" s="325"/>
      <c r="LRF8" s="325"/>
      <c r="LRG8" s="325"/>
      <c r="LRH8" s="325"/>
      <c r="LRI8" s="325"/>
      <c r="LRJ8" s="325"/>
      <c r="LRK8" s="325"/>
      <c r="LRL8" s="325"/>
      <c r="LRM8" s="325"/>
      <c r="LRN8" s="325"/>
      <c r="LRO8" s="325"/>
      <c r="LRP8" s="325"/>
      <c r="LRQ8" s="325"/>
      <c r="LRR8" s="325"/>
      <c r="LRS8" s="325"/>
      <c r="LRT8" s="325"/>
      <c r="LRU8" s="325"/>
      <c r="LRV8" s="325"/>
      <c r="LRW8" s="325"/>
      <c r="LRX8" s="325"/>
      <c r="LRY8" s="325"/>
      <c r="LRZ8" s="325"/>
      <c r="LSA8" s="325"/>
      <c r="LSB8" s="325"/>
      <c r="LSC8" s="325"/>
      <c r="LSD8" s="325"/>
      <c r="LSE8" s="325"/>
      <c r="LSF8" s="325"/>
      <c r="LSG8" s="325"/>
      <c r="LSH8" s="325"/>
      <c r="LSI8" s="325"/>
      <c r="LSJ8" s="325"/>
      <c r="LSK8" s="325"/>
      <c r="LSL8" s="325"/>
      <c r="LSM8" s="325"/>
      <c r="LSN8" s="325"/>
      <c r="LSO8" s="325"/>
      <c r="LSP8" s="325"/>
      <c r="LSQ8" s="325"/>
      <c r="LSR8" s="325"/>
      <c r="LSS8" s="325"/>
      <c r="LST8" s="325"/>
      <c r="LSU8" s="325"/>
      <c r="LSV8" s="325"/>
      <c r="LSW8" s="325"/>
      <c r="LSX8" s="325"/>
      <c r="LSY8" s="325"/>
      <c r="LSZ8" s="325"/>
      <c r="LTA8" s="325"/>
      <c r="LTB8" s="325"/>
      <c r="LTC8" s="325"/>
      <c r="LTD8" s="325"/>
      <c r="LTE8" s="325"/>
      <c r="LTF8" s="325"/>
      <c r="LTG8" s="325"/>
      <c r="LTH8" s="325"/>
      <c r="LTI8" s="325"/>
      <c r="LTJ8" s="325"/>
      <c r="LTK8" s="325"/>
      <c r="LTL8" s="325"/>
      <c r="LTM8" s="325"/>
      <c r="LTN8" s="325"/>
      <c r="LTO8" s="325"/>
      <c r="LTP8" s="325"/>
      <c r="LTQ8" s="325"/>
      <c r="LTR8" s="325"/>
      <c r="LTS8" s="325"/>
      <c r="LTT8" s="325"/>
      <c r="LTU8" s="325"/>
      <c r="LTV8" s="325"/>
      <c r="LTW8" s="325"/>
      <c r="LTX8" s="325"/>
      <c r="LTY8" s="325"/>
      <c r="LTZ8" s="325"/>
      <c r="LUA8" s="325"/>
      <c r="LUB8" s="325"/>
      <c r="LUC8" s="325"/>
      <c r="LUD8" s="325"/>
      <c r="LUE8" s="325"/>
      <c r="LUF8" s="325"/>
      <c r="LUG8" s="325"/>
      <c r="LUH8" s="325"/>
      <c r="LUI8" s="325"/>
      <c r="LUJ8" s="325"/>
      <c r="LUK8" s="325"/>
      <c r="LUL8" s="325"/>
      <c r="LUM8" s="325"/>
      <c r="LUN8" s="325"/>
      <c r="LUO8" s="325"/>
      <c r="LUP8" s="325"/>
      <c r="LUQ8" s="325"/>
      <c r="LUR8" s="325"/>
      <c r="LUS8" s="325"/>
      <c r="LUT8" s="325"/>
      <c r="LUU8" s="325"/>
      <c r="LUV8" s="325"/>
      <c r="LUW8" s="325"/>
      <c r="LUX8" s="325"/>
      <c r="LUY8" s="325"/>
      <c r="LUZ8" s="325"/>
      <c r="LVA8" s="325"/>
      <c r="LVB8" s="325"/>
      <c r="LVC8" s="325"/>
      <c r="LVD8" s="325"/>
      <c r="LVE8" s="325"/>
      <c r="LVF8" s="325"/>
      <c r="LVG8" s="325"/>
      <c r="LVH8" s="325"/>
      <c r="LVI8" s="325"/>
      <c r="LVJ8" s="325"/>
      <c r="LVK8" s="325"/>
      <c r="LVL8" s="325"/>
      <c r="LVM8" s="325"/>
      <c r="LVN8" s="325"/>
      <c r="LVO8" s="325"/>
      <c r="LVP8" s="325"/>
      <c r="LVQ8" s="325"/>
      <c r="LVR8" s="325"/>
      <c r="LVS8" s="325"/>
      <c r="LVT8" s="325"/>
      <c r="LVU8" s="325"/>
      <c r="LVV8" s="325"/>
      <c r="LVW8" s="325"/>
      <c r="LVX8" s="325"/>
      <c r="LVY8" s="325"/>
      <c r="LVZ8" s="325"/>
      <c r="LWA8" s="325"/>
      <c r="LWB8" s="325"/>
      <c r="LWC8" s="325"/>
      <c r="LWD8" s="325"/>
      <c r="LWE8" s="325"/>
      <c r="LWF8" s="325"/>
      <c r="LWG8" s="325"/>
      <c r="LWH8" s="325"/>
      <c r="LWI8" s="325"/>
      <c r="LWJ8" s="325"/>
      <c r="LWK8" s="325"/>
      <c r="LWL8" s="325"/>
      <c r="LWM8" s="325"/>
      <c r="LWN8" s="325"/>
      <c r="LWO8" s="325"/>
      <c r="LWP8" s="325"/>
      <c r="LWQ8" s="325"/>
      <c r="LWR8" s="325"/>
      <c r="LWS8" s="325"/>
      <c r="LWT8" s="325"/>
      <c r="LWU8" s="325"/>
      <c r="LWV8" s="325"/>
      <c r="LWW8" s="325"/>
      <c r="LWX8" s="325"/>
      <c r="LWY8" s="325"/>
      <c r="LWZ8" s="325"/>
      <c r="LXA8" s="325"/>
      <c r="LXB8" s="325"/>
      <c r="LXC8" s="325"/>
      <c r="LXD8" s="325"/>
      <c r="LXE8" s="325"/>
      <c r="LXF8" s="325"/>
      <c r="LXG8" s="325"/>
      <c r="LXH8" s="325"/>
      <c r="LXI8" s="325"/>
      <c r="LXJ8" s="325"/>
      <c r="LXK8" s="325"/>
      <c r="LXL8" s="325"/>
      <c r="LXM8" s="325"/>
      <c r="LXN8" s="325"/>
      <c r="LXO8" s="325"/>
      <c r="LXP8" s="325"/>
      <c r="LXQ8" s="325"/>
      <c r="LXR8" s="325"/>
      <c r="LXS8" s="325"/>
      <c r="LXT8" s="325"/>
      <c r="LXU8" s="325"/>
      <c r="LXV8" s="325"/>
      <c r="LXW8" s="325"/>
      <c r="LXX8" s="325"/>
      <c r="LXY8" s="325"/>
      <c r="LXZ8" s="325"/>
      <c r="LYA8" s="325"/>
      <c r="LYB8" s="325"/>
      <c r="LYC8" s="325"/>
      <c r="LYD8" s="325"/>
      <c r="LYE8" s="325"/>
      <c r="LYF8" s="325"/>
      <c r="LYG8" s="325"/>
      <c r="LYH8" s="325"/>
      <c r="LYI8" s="325"/>
      <c r="LYJ8" s="325"/>
      <c r="LYK8" s="325"/>
      <c r="LYL8" s="325"/>
      <c r="LYM8" s="325"/>
      <c r="LYN8" s="325"/>
      <c r="LYO8" s="325"/>
      <c r="LYP8" s="325"/>
      <c r="LYQ8" s="325"/>
      <c r="LYR8" s="325"/>
      <c r="LYS8" s="325"/>
      <c r="LYT8" s="325"/>
      <c r="LYU8" s="325"/>
      <c r="LYV8" s="325"/>
      <c r="LYW8" s="325"/>
      <c r="LYX8" s="325"/>
      <c r="LYY8" s="325"/>
      <c r="LYZ8" s="325"/>
      <c r="LZA8" s="325"/>
      <c r="LZB8" s="325"/>
      <c r="LZC8" s="325"/>
      <c r="LZD8" s="325"/>
      <c r="LZE8" s="325"/>
      <c r="LZF8" s="325"/>
      <c r="LZG8" s="325"/>
      <c r="LZH8" s="325"/>
      <c r="LZI8" s="325"/>
      <c r="LZJ8" s="325"/>
      <c r="LZK8" s="325"/>
      <c r="LZL8" s="325"/>
      <c r="LZM8" s="325"/>
      <c r="LZN8" s="325"/>
      <c r="LZO8" s="325"/>
      <c r="LZP8" s="325"/>
      <c r="LZQ8" s="325"/>
      <c r="LZR8" s="325"/>
      <c r="LZS8" s="325"/>
      <c r="LZT8" s="325"/>
      <c r="LZU8" s="325"/>
      <c r="LZV8" s="325"/>
      <c r="LZW8" s="325"/>
      <c r="LZX8" s="325"/>
      <c r="LZY8" s="325"/>
      <c r="LZZ8" s="325"/>
      <c r="MAA8" s="325"/>
      <c r="MAB8" s="325"/>
      <c r="MAC8" s="325"/>
      <c r="MAD8" s="325"/>
      <c r="MAE8" s="325"/>
      <c r="MAF8" s="325"/>
      <c r="MAG8" s="325"/>
      <c r="MAH8" s="325"/>
      <c r="MAI8" s="325"/>
      <c r="MAJ8" s="325"/>
      <c r="MAK8" s="325"/>
      <c r="MAL8" s="325"/>
      <c r="MAM8" s="325"/>
      <c r="MAN8" s="325"/>
      <c r="MAO8" s="325"/>
      <c r="MAP8" s="325"/>
      <c r="MAQ8" s="325"/>
      <c r="MAR8" s="325"/>
      <c r="MAS8" s="325"/>
      <c r="MAT8" s="325"/>
      <c r="MAU8" s="325"/>
      <c r="MAV8" s="325"/>
      <c r="MAW8" s="325"/>
      <c r="MAX8" s="325"/>
      <c r="MAY8" s="325"/>
      <c r="MAZ8" s="325"/>
      <c r="MBA8" s="325"/>
      <c r="MBB8" s="325"/>
      <c r="MBC8" s="325"/>
      <c r="MBD8" s="325"/>
      <c r="MBE8" s="325"/>
      <c r="MBF8" s="325"/>
      <c r="MBG8" s="325"/>
      <c r="MBH8" s="325"/>
      <c r="MBI8" s="325"/>
      <c r="MBJ8" s="325"/>
      <c r="MBK8" s="325"/>
      <c r="MBL8" s="325"/>
      <c r="MBM8" s="325"/>
      <c r="MBN8" s="325"/>
      <c r="MBO8" s="325"/>
      <c r="MBP8" s="325"/>
      <c r="MBQ8" s="325"/>
      <c r="MBR8" s="325"/>
      <c r="MBS8" s="325"/>
      <c r="MBT8" s="325"/>
      <c r="MBU8" s="325"/>
      <c r="MBV8" s="325"/>
      <c r="MBW8" s="325"/>
      <c r="MBX8" s="325"/>
      <c r="MBY8" s="325"/>
      <c r="MBZ8" s="325"/>
      <c r="MCA8" s="325"/>
      <c r="MCB8" s="325"/>
      <c r="MCC8" s="325"/>
      <c r="MCD8" s="325"/>
      <c r="MCE8" s="325"/>
      <c r="MCF8" s="325"/>
      <c r="MCG8" s="325"/>
      <c r="MCH8" s="325"/>
      <c r="MCI8" s="325"/>
      <c r="MCJ8" s="325"/>
      <c r="MCK8" s="325"/>
      <c r="MCL8" s="325"/>
      <c r="MCM8" s="325"/>
      <c r="MCN8" s="325"/>
      <c r="MCO8" s="325"/>
      <c r="MCP8" s="325"/>
      <c r="MCQ8" s="325"/>
      <c r="MCR8" s="325"/>
      <c r="MCS8" s="325"/>
      <c r="MCT8" s="325"/>
      <c r="MCU8" s="325"/>
      <c r="MCV8" s="325"/>
      <c r="MCW8" s="325"/>
      <c r="MCX8" s="325"/>
      <c r="MCY8" s="325"/>
      <c r="MCZ8" s="325"/>
      <c r="MDA8" s="325"/>
      <c r="MDB8" s="325"/>
      <c r="MDC8" s="325"/>
      <c r="MDD8" s="325"/>
      <c r="MDE8" s="325"/>
      <c r="MDF8" s="325"/>
      <c r="MDG8" s="325"/>
      <c r="MDH8" s="325"/>
      <c r="MDI8" s="325"/>
      <c r="MDJ8" s="325"/>
      <c r="MDK8" s="325"/>
      <c r="MDL8" s="325"/>
      <c r="MDM8" s="325"/>
      <c r="MDN8" s="325"/>
      <c r="MDO8" s="325"/>
      <c r="MDP8" s="325"/>
      <c r="MDQ8" s="325"/>
      <c r="MDR8" s="325"/>
      <c r="MDS8" s="325"/>
      <c r="MDT8" s="325"/>
      <c r="MDU8" s="325"/>
      <c r="MDV8" s="325"/>
      <c r="MDW8" s="325"/>
      <c r="MDX8" s="325"/>
      <c r="MDY8" s="325"/>
      <c r="MDZ8" s="325"/>
      <c r="MEA8" s="325"/>
      <c r="MEB8" s="325"/>
      <c r="MEC8" s="325"/>
      <c r="MED8" s="325"/>
      <c r="MEE8" s="325"/>
      <c r="MEF8" s="325"/>
      <c r="MEG8" s="325"/>
      <c r="MEH8" s="325"/>
      <c r="MEI8" s="325"/>
      <c r="MEJ8" s="325"/>
      <c r="MEK8" s="325"/>
      <c r="MEL8" s="325"/>
      <c r="MEM8" s="325"/>
      <c r="MEN8" s="325"/>
      <c r="MEO8" s="325"/>
      <c r="MEP8" s="325"/>
      <c r="MEQ8" s="325"/>
      <c r="MER8" s="325"/>
      <c r="MES8" s="325"/>
      <c r="MET8" s="325"/>
      <c r="MEU8" s="325"/>
      <c r="MEV8" s="325"/>
      <c r="MEW8" s="325"/>
      <c r="MEX8" s="325"/>
      <c r="MEY8" s="325"/>
      <c r="MEZ8" s="325"/>
      <c r="MFA8" s="325"/>
      <c r="MFB8" s="325"/>
      <c r="MFC8" s="325"/>
      <c r="MFD8" s="325"/>
      <c r="MFE8" s="325"/>
      <c r="MFF8" s="325"/>
      <c r="MFG8" s="325"/>
      <c r="MFH8" s="325"/>
      <c r="MFI8" s="325"/>
      <c r="MFJ8" s="325"/>
      <c r="MFK8" s="325"/>
      <c r="MFL8" s="325"/>
      <c r="MFM8" s="325"/>
      <c r="MFN8" s="325"/>
      <c r="MFO8" s="325"/>
      <c r="MFP8" s="325"/>
      <c r="MFQ8" s="325"/>
      <c r="MFR8" s="325"/>
      <c r="MFS8" s="325"/>
      <c r="MFT8" s="325"/>
      <c r="MFU8" s="325"/>
      <c r="MFV8" s="325"/>
      <c r="MFW8" s="325"/>
      <c r="MFX8" s="325"/>
      <c r="MFY8" s="325"/>
      <c r="MFZ8" s="325"/>
      <c r="MGA8" s="325"/>
      <c r="MGB8" s="325"/>
      <c r="MGC8" s="325"/>
      <c r="MGD8" s="325"/>
      <c r="MGE8" s="325"/>
      <c r="MGF8" s="325"/>
      <c r="MGG8" s="325"/>
      <c r="MGH8" s="325"/>
      <c r="MGI8" s="325"/>
      <c r="MGJ8" s="325"/>
      <c r="MGK8" s="325"/>
      <c r="MGL8" s="325"/>
      <c r="MGM8" s="325"/>
      <c r="MGN8" s="325"/>
      <c r="MGO8" s="325"/>
      <c r="MGP8" s="325"/>
      <c r="MGQ8" s="325"/>
      <c r="MGR8" s="325"/>
      <c r="MGS8" s="325"/>
      <c r="MGT8" s="325"/>
      <c r="MGU8" s="325"/>
      <c r="MGV8" s="325"/>
      <c r="MGW8" s="325"/>
      <c r="MGX8" s="325"/>
      <c r="MGY8" s="325"/>
      <c r="MGZ8" s="325"/>
      <c r="MHA8" s="325"/>
      <c r="MHB8" s="325"/>
      <c r="MHC8" s="325"/>
      <c r="MHD8" s="325"/>
      <c r="MHE8" s="325"/>
      <c r="MHF8" s="325"/>
      <c r="MHG8" s="325"/>
      <c r="MHH8" s="325"/>
      <c r="MHI8" s="325"/>
      <c r="MHJ8" s="325"/>
      <c r="MHK8" s="325"/>
      <c r="MHL8" s="325"/>
      <c r="MHM8" s="325"/>
      <c r="MHN8" s="325"/>
      <c r="MHO8" s="325"/>
      <c r="MHP8" s="325"/>
      <c r="MHQ8" s="325"/>
      <c r="MHR8" s="325"/>
      <c r="MHS8" s="325"/>
      <c r="MHT8" s="325"/>
      <c r="MHU8" s="325"/>
      <c r="MHV8" s="325"/>
      <c r="MHW8" s="325"/>
      <c r="MHX8" s="325"/>
      <c r="MHY8" s="325"/>
      <c r="MHZ8" s="325"/>
      <c r="MIA8" s="325"/>
      <c r="MIB8" s="325"/>
      <c r="MIC8" s="325"/>
      <c r="MID8" s="325"/>
      <c r="MIE8" s="325"/>
      <c r="MIF8" s="325"/>
      <c r="MIG8" s="325"/>
      <c r="MIH8" s="325"/>
      <c r="MII8" s="325"/>
      <c r="MIJ8" s="325"/>
      <c r="MIK8" s="325"/>
      <c r="MIL8" s="325"/>
      <c r="MIM8" s="325"/>
      <c r="MIN8" s="325"/>
      <c r="MIO8" s="325"/>
      <c r="MIP8" s="325"/>
      <c r="MIQ8" s="325"/>
      <c r="MIR8" s="325"/>
      <c r="MIS8" s="325"/>
      <c r="MIT8" s="325"/>
      <c r="MIU8" s="325"/>
      <c r="MIV8" s="325"/>
      <c r="MIW8" s="325"/>
      <c r="MIX8" s="325"/>
      <c r="MIY8" s="325"/>
      <c r="MIZ8" s="325"/>
      <c r="MJA8" s="325"/>
      <c r="MJB8" s="325"/>
      <c r="MJC8" s="325"/>
      <c r="MJD8" s="325"/>
      <c r="MJE8" s="325"/>
      <c r="MJF8" s="325"/>
      <c r="MJG8" s="325"/>
      <c r="MJH8" s="325"/>
      <c r="MJI8" s="325"/>
      <c r="MJJ8" s="325"/>
      <c r="MJK8" s="325"/>
      <c r="MJL8" s="325"/>
      <c r="MJM8" s="325"/>
      <c r="MJN8" s="325"/>
      <c r="MJO8" s="325"/>
      <c r="MJP8" s="325"/>
      <c r="MJQ8" s="325"/>
      <c r="MJR8" s="325"/>
      <c r="MJS8" s="325"/>
      <c r="MJT8" s="325"/>
      <c r="MJU8" s="325"/>
      <c r="MJV8" s="325"/>
      <c r="MJW8" s="325"/>
      <c r="MJX8" s="325"/>
      <c r="MJY8" s="325"/>
      <c r="MJZ8" s="325"/>
      <c r="MKA8" s="325"/>
      <c r="MKB8" s="325"/>
      <c r="MKC8" s="325"/>
      <c r="MKD8" s="325"/>
      <c r="MKE8" s="325"/>
      <c r="MKF8" s="325"/>
      <c r="MKG8" s="325"/>
      <c r="MKH8" s="325"/>
      <c r="MKI8" s="325"/>
      <c r="MKJ8" s="325"/>
      <c r="MKK8" s="325"/>
      <c r="MKL8" s="325"/>
      <c r="MKM8" s="325"/>
      <c r="MKN8" s="325"/>
      <c r="MKO8" s="325"/>
      <c r="MKP8" s="325"/>
      <c r="MKQ8" s="325"/>
      <c r="MKR8" s="325"/>
      <c r="MKS8" s="325"/>
      <c r="MKT8" s="325"/>
      <c r="MKU8" s="325"/>
      <c r="MKV8" s="325"/>
      <c r="MKW8" s="325"/>
      <c r="MKX8" s="325"/>
      <c r="MKY8" s="325"/>
      <c r="MKZ8" s="325"/>
      <c r="MLA8" s="325"/>
      <c r="MLB8" s="325"/>
      <c r="MLC8" s="325"/>
      <c r="MLD8" s="325"/>
      <c r="MLE8" s="325"/>
      <c r="MLF8" s="325"/>
      <c r="MLG8" s="325"/>
      <c r="MLH8" s="325"/>
      <c r="MLI8" s="325"/>
      <c r="MLJ8" s="325"/>
      <c r="MLK8" s="325"/>
      <c r="MLL8" s="325"/>
      <c r="MLM8" s="325"/>
      <c r="MLN8" s="325"/>
      <c r="MLO8" s="325"/>
      <c r="MLP8" s="325"/>
      <c r="MLQ8" s="325"/>
      <c r="MLR8" s="325"/>
      <c r="MLS8" s="325"/>
      <c r="MLT8" s="325"/>
      <c r="MLU8" s="325"/>
      <c r="MLV8" s="325"/>
      <c r="MLW8" s="325"/>
      <c r="MLX8" s="325"/>
      <c r="MLY8" s="325"/>
      <c r="MLZ8" s="325"/>
      <c r="MMA8" s="325"/>
      <c r="MMB8" s="325"/>
      <c r="MMC8" s="325"/>
      <c r="MMD8" s="325"/>
      <c r="MME8" s="325"/>
      <c r="MMF8" s="325"/>
      <c r="MMG8" s="325"/>
      <c r="MMH8" s="325"/>
      <c r="MMI8" s="325"/>
      <c r="MMJ8" s="325"/>
      <c r="MMK8" s="325"/>
      <c r="MML8" s="325"/>
      <c r="MMM8" s="325"/>
      <c r="MMN8" s="325"/>
      <c r="MMO8" s="325"/>
      <c r="MMP8" s="325"/>
      <c r="MMQ8" s="325"/>
      <c r="MMR8" s="325"/>
      <c r="MMS8" s="325"/>
      <c r="MMT8" s="325"/>
      <c r="MMU8" s="325"/>
      <c r="MMV8" s="325"/>
      <c r="MMW8" s="325"/>
      <c r="MMX8" s="325"/>
      <c r="MMY8" s="325"/>
      <c r="MMZ8" s="325"/>
      <c r="MNA8" s="325"/>
      <c r="MNB8" s="325"/>
      <c r="MNC8" s="325"/>
      <c r="MND8" s="325"/>
      <c r="MNE8" s="325"/>
      <c r="MNF8" s="325"/>
      <c r="MNG8" s="325"/>
      <c r="MNH8" s="325"/>
      <c r="MNI8" s="325"/>
      <c r="MNJ8" s="325"/>
      <c r="MNK8" s="325"/>
      <c r="MNL8" s="325"/>
      <c r="MNM8" s="325"/>
      <c r="MNN8" s="325"/>
      <c r="MNO8" s="325"/>
      <c r="MNP8" s="325"/>
      <c r="MNQ8" s="325"/>
      <c r="MNR8" s="325"/>
      <c r="MNS8" s="325"/>
      <c r="MNT8" s="325"/>
      <c r="MNU8" s="325"/>
      <c r="MNV8" s="325"/>
      <c r="MNW8" s="325"/>
      <c r="MNX8" s="325"/>
      <c r="MNY8" s="325"/>
      <c r="MNZ8" s="325"/>
      <c r="MOA8" s="325"/>
      <c r="MOB8" s="325"/>
      <c r="MOC8" s="325"/>
      <c r="MOD8" s="325"/>
      <c r="MOE8" s="325"/>
      <c r="MOF8" s="325"/>
      <c r="MOG8" s="325"/>
      <c r="MOH8" s="325"/>
      <c r="MOI8" s="325"/>
      <c r="MOJ8" s="325"/>
      <c r="MOK8" s="325"/>
      <c r="MOL8" s="325"/>
      <c r="MOM8" s="325"/>
      <c r="MON8" s="325"/>
      <c r="MOO8" s="325"/>
      <c r="MOP8" s="325"/>
      <c r="MOQ8" s="325"/>
      <c r="MOR8" s="325"/>
      <c r="MOS8" s="325"/>
      <c r="MOT8" s="325"/>
      <c r="MOU8" s="325"/>
      <c r="MOV8" s="325"/>
      <c r="MOW8" s="325"/>
      <c r="MOX8" s="325"/>
      <c r="MOY8" s="325"/>
      <c r="MOZ8" s="325"/>
      <c r="MPA8" s="325"/>
      <c r="MPB8" s="325"/>
      <c r="MPC8" s="325"/>
      <c r="MPD8" s="325"/>
      <c r="MPE8" s="325"/>
      <c r="MPF8" s="325"/>
      <c r="MPG8" s="325"/>
      <c r="MPH8" s="325"/>
      <c r="MPI8" s="325"/>
      <c r="MPJ8" s="325"/>
      <c r="MPK8" s="325"/>
      <c r="MPL8" s="325"/>
      <c r="MPM8" s="325"/>
      <c r="MPN8" s="325"/>
      <c r="MPO8" s="325"/>
      <c r="MPP8" s="325"/>
      <c r="MPQ8" s="325"/>
      <c r="MPR8" s="325"/>
      <c r="MPS8" s="325"/>
      <c r="MPT8" s="325"/>
      <c r="MPU8" s="325"/>
      <c r="MPV8" s="325"/>
      <c r="MPW8" s="325"/>
      <c r="MPX8" s="325"/>
      <c r="MPY8" s="325"/>
      <c r="MPZ8" s="325"/>
      <c r="MQA8" s="325"/>
      <c r="MQB8" s="325"/>
      <c r="MQC8" s="325"/>
      <c r="MQD8" s="325"/>
      <c r="MQE8" s="325"/>
      <c r="MQF8" s="325"/>
      <c r="MQG8" s="325"/>
      <c r="MQH8" s="325"/>
      <c r="MQI8" s="325"/>
      <c r="MQJ8" s="325"/>
      <c r="MQK8" s="325"/>
      <c r="MQL8" s="325"/>
      <c r="MQM8" s="325"/>
      <c r="MQN8" s="325"/>
      <c r="MQO8" s="325"/>
      <c r="MQP8" s="325"/>
      <c r="MQQ8" s="325"/>
      <c r="MQR8" s="325"/>
      <c r="MQS8" s="325"/>
      <c r="MQT8" s="325"/>
      <c r="MQU8" s="325"/>
      <c r="MQV8" s="325"/>
      <c r="MQW8" s="325"/>
      <c r="MQX8" s="325"/>
      <c r="MQY8" s="325"/>
      <c r="MQZ8" s="325"/>
      <c r="MRA8" s="325"/>
      <c r="MRB8" s="325"/>
      <c r="MRC8" s="325"/>
      <c r="MRD8" s="325"/>
      <c r="MRE8" s="325"/>
      <c r="MRF8" s="325"/>
      <c r="MRG8" s="325"/>
      <c r="MRH8" s="325"/>
      <c r="MRI8" s="325"/>
      <c r="MRJ8" s="325"/>
      <c r="MRK8" s="325"/>
      <c r="MRL8" s="325"/>
      <c r="MRM8" s="325"/>
      <c r="MRN8" s="325"/>
      <c r="MRO8" s="325"/>
      <c r="MRP8" s="325"/>
      <c r="MRQ8" s="325"/>
      <c r="MRR8" s="325"/>
      <c r="MRS8" s="325"/>
      <c r="MRT8" s="325"/>
      <c r="MRU8" s="325"/>
      <c r="MRV8" s="325"/>
      <c r="MRW8" s="325"/>
      <c r="MRX8" s="325"/>
      <c r="MRY8" s="325"/>
      <c r="MRZ8" s="325"/>
      <c r="MSA8" s="325"/>
      <c r="MSB8" s="325"/>
      <c r="MSC8" s="325"/>
      <c r="MSD8" s="325"/>
      <c r="MSE8" s="325"/>
      <c r="MSF8" s="325"/>
      <c r="MSG8" s="325"/>
      <c r="MSH8" s="325"/>
      <c r="MSI8" s="325"/>
      <c r="MSJ8" s="325"/>
      <c r="MSK8" s="325"/>
      <c r="MSL8" s="325"/>
      <c r="MSM8" s="325"/>
      <c r="MSN8" s="325"/>
      <c r="MSO8" s="325"/>
      <c r="MSP8" s="325"/>
      <c r="MSQ8" s="325"/>
      <c r="MSR8" s="325"/>
      <c r="MSS8" s="325"/>
      <c r="MST8" s="325"/>
      <c r="MSU8" s="325"/>
      <c r="MSV8" s="325"/>
      <c r="MSW8" s="325"/>
      <c r="MSX8" s="325"/>
      <c r="MSY8" s="325"/>
      <c r="MSZ8" s="325"/>
      <c r="MTA8" s="325"/>
      <c r="MTB8" s="325"/>
      <c r="MTC8" s="325"/>
      <c r="MTD8" s="325"/>
      <c r="MTE8" s="325"/>
      <c r="MTF8" s="325"/>
      <c r="MTG8" s="325"/>
      <c r="MTH8" s="325"/>
      <c r="MTI8" s="325"/>
      <c r="MTJ8" s="325"/>
      <c r="MTK8" s="325"/>
      <c r="MTL8" s="325"/>
      <c r="MTM8" s="325"/>
      <c r="MTN8" s="325"/>
      <c r="MTO8" s="325"/>
      <c r="MTP8" s="325"/>
      <c r="MTQ8" s="325"/>
      <c r="MTR8" s="325"/>
      <c r="MTS8" s="325"/>
      <c r="MTT8" s="325"/>
      <c r="MTU8" s="325"/>
      <c r="MTV8" s="325"/>
      <c r="MTW8" s="325"/>
      <c r="MTX8" s="325"/>
      <c r="MTY8" s="325"/>
      <c r="MTZ8" s="325"/>
      <c r="MUA8" s="325"/>
      <c r="MUB8" s="325"/>
      <c r="MUC8" s="325"/>
      <c r="MUD8" s="325"/>
      <c r="MUE8" s="325"/>
      <c r="MUF8" s="325"/>
      <c r="MUG8" s="325"/>
      <c r="MUH8" s="325"/>
      <c r="MUI8" s="325"/>
      <c r="MUJ8" s="325"/>
      <c r="MUK8" s="325"/>
      <c r="MUL8" s="325"/>
      <c r="MUM8" s="325"/>
      <c r="MUN8" s="325"/>
      <c r="MUO8" s="325"/>
      <c r="MUP8" s="325"/>
      <c r="MUQ8" s="325"/>
      <c r="MUR8" s="325"/>
      <c r="MUS8" s="325"/>
      <c r="MUT8" s="325"/>
      <c r="MUU8" s="325"/>
      <c r="MUV8" s="325"/>
      <c r="MUW8" s="325"/>
      <c r="MUX8" s="325"/>
      <c r="MUY8" s="325"/>
      <c r="MUZ8" s="325"/>
      <c r="MVA8" s="325"/>
      <c r="MVB8" s="325"/>
      <c r="MVC8" s="325"/>
      <c r="MVD8" s="325"/>
      <c r="MVE8" s="325"/>
      <c r="MVF8" s="325"/>
      <c r="MVG8" s="325"/>
      <c r="MVH8" s="325"/>
      <c r="MVI8" s="325"/>
      <c r="MVJ8" s="325"/>
      <c r="MVK8" s="325"/>
      <c r="MVL8" s="325"/>
      <c r="MVM8" s="325"/>
      <c r="MVN8" s="325"/>
      <c r="MVO8" s="325"/>
      <c r="MVP8" s="325"/>
      <c r="MVQ8" s="325"/>
      <c r="MVR8" s="325"/>
      <c r="MVS8" s="325"/>
      <c r="MVT8" s="325"/>
      <c r="MVU8" s="325"/>
      <c r="MVV8" s="325"/>
      <c r="MVW8" s="325"/>
      <c r="MVX8" s="325"/>
      <c r="MVY8" s="325"/>
      <c r="MVZ8" s="325"/>
      <c r="MWA8" s="325"/>
      <c r="MWB8" s="325"/>
      <c r="MWC8" s="325"/>
      <c r="MWD8" s="325"/>
      <c r="MWE8" s="325"/>
      <c r="MWF8" s="325"/>
      <c r="MWG8" s="325"/>
      <c r="MWH8" s="325"/>
      <c r="MWI8" s="325"/>
      <c r="MWJ8" s="325"/>
      <c r="MWK8" s="325"/>
      <c r="MWL8" s="325"/>
      <c r="MWM8" s="325"/>
      <c r="MWN8" s="325"/>
      <c r="MWO8" s="325"/>
      <c r="MWP8" s="325"/>
      <c r="MWQ8" s="325"/>
      <c r="MWR8" s="325"/>
      <c r="MWS8" s="325"/>
      <c r="MWT8" s="325"/>
      <c r="MWU8" s="325"/>
      <c r="MWV8" s="325"/>
      <c r="MWW8" s="325"/>
      <c r="MWX8" s="325"/>
      <c r="MWY8" s="325"/>
      <c r="MWZ8" s="325"/>
      <c r="MXA8" s="325"/>
      <c r="MXB8" s="325"/>
      <c r="MXC8" s="325"/>
      <c r="MXD8" s="325"/>
      <c r="MXE8" s="325"/>
      <c r="MXF8" s="325"/>
      <c r="MXG8" s="325"/>
      <c r="MXH8" s="325"/>
      <c r="MXI8" s="325"/>
      <c r="MXJ8" s="325"/>
      <c r="MXK8" s="325"/>
      <c r="MXL8" s="325"/>
      <c r="MXM8" s="325"/>
      <c r="MXN8" s="325"/>
      <c r="MXO8" s="325"/>
      <c r="MXP8" s="325"/>
      <c r="MXQ8" s="325"/>
      <c r="MXR8" s="325"/>
      <c r="MXS8" s="325"/>
      <c r="MXT8" s="325"/>
      <c r="MXU8" s="325"/>
      <c r="MXV8" s="325"/>
      <c r="MXW8" s="325"/>
      <c r="MXX8" s="325"/>
      <c r="MXY8" s="325"/>
      <c r="MXZ8" s="325"/>
      <c r="MYA8" s="325"/>
      <c r="MYB8" s="325"/>
      <c r="MYC8" s="325"/>
      <c r="MYD8" s="325"/>
      <c r="MYE8" s="325"/>
      <c r="MYF8" s="325"/>
      <c r="MYG8" s="325"/>
      <c r="MYH8" s="325"/>
      <c r="MYI8" s="325"/>
      <c r="MYJ8" s="325"/>
      <c r="MYK8" s="325"/>
      <c r="MYL8" s="325"/>
      <c r="MYM8" s="325"/>
      <c r="MYN8" s="325"/>
      <c r="MYO8" s="325"/>
      <c r="MYP8" s="325"/>
      <c r="MYQ8" s="325"/>
      <c r="MYR8" s="325"/>
      <c r="MYS8" s="325"/>
      <c r="MYT8" s="325"/>
      <c r="MYU8" s="325"/>
      <c r="MYV8" s="325"/>
      <c r="MYW8" s="325"/>
      <c r="MYX8" s="325"/>
      <c r="MYY8" s="325"/>
      <c r="MYZ8" s="325"/>
      <c r="MZA8" s="325"/>
      <c r="MZB8" s="325"/>
      <c r="MZC8" s="325"/>
      <c r="MZD8" s="325"/>
      <c r="MZE8" s="325"/>
      <c r="MZF8" s="325"/>
      <c r="MZG8" s="325"/>
      <c r="MZH8" s="325"/>
      <c r="MZI8" s="325"/>
      <c r="MZJ8" s="325"/>
      <c r="MZK8" s="325"/>
      <c r="MZL8" s="325"/>
      <c r="MZM8" s="325"/>
      <c r="MZN8" s="325"/>
      <c r="MZO8" s="325"/>
      <c r="MZP8" s="325"/>
      <c r="MZQ8" s="325"/>
      <c r="MZR8" s="325"/>
      <c r="MZS8" s="325"/>
      <c r="MZT8" s="325"/>
      <c r="MZU8" s="325"/>
      <c r="MZV8" s="325"/>
      <c r="MZW8" s="325"/>
      <c r="MZX8" s="325"/>
      <c r="MZY8" s="325"/>
      <c r="MZZ8" s="325"/>
      <c r="NAA8" s="325"/>
      <c r="NAB8" s="325"/>
      <c r="NAC8" s="325"/>
      <c r="NAD8" s="325"/>
      <c r="NAE8" s="325"/>
      <c r="NAF8" s="325"/>
      <c r="NAG8" s="325"/>
      <c r="NAH8" s="325"/>
      <c r="NAI8" s="325"/>
      <c r="NAJ8" s="325"/>
      <c r="NAK8" s="325"/>
      <c r="NAL8" s="325"/>
      <c r="NAM8" s="325"/>
      <c r="NAN8" s="325"/>
      <c r="NAO8" s="325"/>
      <c r="NAP8" s="325"/>
      <c r="NAQ8" s="325"/>
      <c r="NAR8" s="325"/>
      <c r="NAS8" s="325"/>
      <c r="NAT8" s="325"/>
      <c r="NAU8" s="325"/>
      <c r="NAV8" s="325"/>
      <c r="NAW8" s="325"/>
      <c r="NAX8" s="325"/>
      <c r="NAY8" s="325"/>
      <c r="NAZ8" s="325"/>
      <c r="NBA8" s="325"/>
      <c r="NBB8" s="325"/>
      <c r="NBC8" s="325"/>
      <c r="NBD8" s="325"/>
      <c r="NBE8" s="325"/>
      <c r="NBF8" s="325"/>
      <c r="NBG8" s="325"/>
      <c r="NBH8" s="325"/>
      <c r="NBI8" s="325"/>
      <c r="NBJ8" s="325"/>
      <c r="NBK8" s="325"/>
      <c r="NBL8" s="325"/>
      <c r="NBM8" s="325"/>
      <c r="NBN8" s="325"/>
      <c r="NBO8" s="325"/>
      <c r="NBP8" s="325"/>
      <c r="NBQ8" s="325"/>
      <c r="NBR8" s="325"/>
      <c r="NBS8" s="325"/>
      <c r="NBT8" s="325"/>
      <c r="NBU8" s="325"/>
      <c r="NBV8" s="325"/>
      <c r="NBW8" s="325"/>
      <c r="NBX8" s="325"/>
      <c r="NBY8" s="325"/>
      <c r="NBZ8" s="325"/>
      <c r="NCA8" s="325"/>
      <c r="NCB8" s="325"/>
      <c r="NCC8" s="325"/>
      <c r="NCD8" s="325"/>
      <c r="NCE8" s="325"/>
      <c r="NCF8" s="325"/>
      <c r="NCG8" s="325"/>
      <c r="NCH8" s="325"/>
      <c r="NCI8" s="325"/>
      <c r="NCJ8" s="325"/>
      <c r="NCK8" s="325"/>
      <c r="NCL8" s="325"/>
      <c r="NCM8" s="325"/>
      <c r="NCN8" s="325"/>
      <c r="NCO8" s="325"/>
      <c r="NCP8" s="325"/>
      <c r="NCQ8" s="325"/>
      <c r="NCR8" s="325"/>
      <c r="NCS8" s="325"/>
      <c r="NCT8" s="325"/>
      <c r="NCU8" s="325"/>
      <c r="NCV8" s="325"/>
      <c r="NCW8" s="325"/>
      <c r="NCX8" s="325"/>
      <c r="NCY8" s="325"/>
      <c r="NCZ8" s="325"/>
      <c r="NDA8" s="325"/>
      <c r="NDB8" s="325"/>
      <c r="NDC8" s="325"/>
      <c r="NDD8" s="325"/>
      <c r="NDE8" s="325"/>
      <c r="NDF8" s="325"/>
      <c r="NDG8" s="325"/>
      <c r="NDH8" s="325"/>
      <c r="NDI8" s="325"/>
      <c r="NDJ8" s="325"/>
      <c r="NDK8" s="325"/>
      <c r="NDL8" s="325"/>
      <c r="NDM8" s="325"/>
      <c r="NDN8" s="325"/>
      <c r="NDO8" s="325"/>
      <c r="NDP8" s="325"/>
      <c r="NDQ8" s="325"/>
      <c r="NDR8" s="325"/>
      <c r="NDS8" s="325"/>
      <c r="NDT8" s="325"/>
      <c r="NDU8" s="325"/>
      <c r="NDV8" s="325"/>
      <c r="NDW8" s="325"/>
      <c r="NDX8" s="325"/>
      <c r="NDY8" s="325"/>
      <c r="NDZ8" s="325"/>
      <c r="NEA8" s="325"/>
      <c r="NEB8" s="325"/>
      <c r="NEC8" s="325"/>
      <c r="NED8" s="325"/>
      <c r="NEE8" s="325"/>
      <c r="NEF8" s="325"/>
      <c r="NEG8" s="325"/>
      <c r="NEH8" s="325"/>
      <c r="NEI8" s="325"/>
      <c r="NEJ8" s="325"/>
      <c r="NEK8" s="325"/>
      <c r="NEL8" s="325"/>
      <c r="NEM8" s="325"/>
      <c r="NEN8" s="325"/>
      <c r="NEO8" s="325"/>
      <c r="NEP8" s="325"/>
      <c r="NEQ8" s="325"/>
      <c r="NER8" s="325"/>
      <c r="NES8" s="325"/>
      <c r="NET8" s="325"/>
      <c r="NEU8" s="325"/>
      <c r="NEV8" s="325"/>
      <c r="NEW8" s="325"/>
      <c r="NEX8" s="325"/>
      <c r="NEY8" s="325"/>
      <c r="NEZ8" s="325"/>
      <c r="NFA8" s="325"/>
      <c r="NFB8" s="325"/>
      <c r="NFC8" s="325"/>
      <c r="NFD8" s="325"/>
      <c r="NFE8" s="325"/>
      <c r="NFF8" s="325"/>
      <c r="NFG8" s="325"/>
      <c r="NFH8" s="325"/>
      <c r="NFI8" s="325"/>
      <c r="NFJ8" s="325"/>
      <c r="NFK8" s="325"/>
      <c r="NFL8" s="325"/>
      <c r="NFM8" s="325"/>
      <c r="NFN8" s="325"/>
      <c r="NFO8" s="325"/>
      <c r="NFP8" s="325"/>
      <c r="NFQ8" s="325"/>
      <c r="NFR8" s="325"/>
      <c r="NFS8" s="325"/>
      <c r="NFT8" s="325"/>
      <c r="NFU8" s="325"/>
      <c r="NFV8" s="325"/>
      <c r="NFW8" s="325"/>
      <c r="NFX8" s="325"/>
      <c r="NFY8" s="325"/>
      <c r="NFZ8" s="325"/>
      <c r="NGA8" s="325"/>
      <c r="NGB8" s="325"/>
      <c r="NGC8" s="325"/>
      <c r="NGD8" s="325"/>
      <c r="NGE8" s="325"/>
      <c r="NGF8" s="325"/>
      <c r="NGG8" s="325"/>
      <c r="NGH8" s="325"/>
      <c r="NGI8" s="325"/>
      <c r="NGJ8" s="325"/>
      <c r="NGK8" s="325"/>
      <c r="NGL8" s="325"/>
      <c r="NGM8" s="325"/>
      <c r="NGN8" s="325"/>
      <c r="NGO8" s="325"/>
      <c r="NGP8" s="325"/>
      <c r="NGQ8" s="325"/>
      <c r="NGR8" s="325"/>
      <c r="NGS8" s="325"/>
      <c r="NGT8" s="325"/>
      <c r="NGU8" s="325"/>
      <c r="NGV8" s="325"/>
      <c r="NGW8" s="325"/>
      <c r="NGX8" s="325"/>
      <c r="NGY8" s="325"/>
      <c r="NGZ8" s="325"/>
      <c r="NHA8" s="325"/>
      <c r="NHB8" s="325"/>
      <c r="NHC8" s="325"/>
      <c r="NHD8" s="325"/>
      <c r="NHE8" s="325"/>
      <c r="NHF8" s="325"/>
      <c r="NHG8" s="325"/>
      <c r="NHH8" s="325"/>
      <c r="NHI8" s="325"/>
      <c r="NHJ8" s="325"/>
      <c r="NHK8" s="325"/>
      <c r="NHL8" s="325"/>
      <c r="NHM8" s="325"/>
      <c r="NHN8" s="325"/>
      <c r="NHO8" s="325"/>
      <c r="NHP8" s="325"/>
      <c r="NHQ8" s="325"/>
      <c r="NHR8" s="325"/>
      <c r="NHS8" s="325"/>
      <c r="NHT8" s="325"/>
      <c r="NHU8" s="325"/>
      <c r="NHV8" s="325"/>
      <c r="NHW8" s="325"/>
      <c r="NHX8" s="325"/>
      <c r="NHY8" s="325"/>
      <c r="NHZ8" s="325"/>
      <c r="NIA8" s="325"/>
      <c r="NIB8" s="325"/>
      <c r="NIC8" s="325"/>
      <c r="NID8" s="325"/>
      <c r="NIE8" s="325"/>
      <c r="NIF8" s="325"/>
      <c r="NIG8" s="325"/>
      <c r="NIH8" s="325"/>
      <c r="NII8" s="325"/>
      <c r="NIJ8" s="325"/>
      <c r="NIK8" s="325"/>
      <c r="NIL8" s="325"/>
      <c r="NIM8" s="325"/>
      <c r="NIN8" s="325"/>
      <c r="NIO8" s="325"/>
      <c r="NIP8" s="325"/>
      <c r="NIQ8" s="325"/>
      <c r="NIR8" s="325"/>
      <c r="NIS8" s="325"/>
      <c r="NIT8" s="325"/>
      <c r="NIU8" s="325"/>
      <c r="NIV8" s="325"/>
      <c r="NIW8" s="325"/>
      <c r="NIX8" s="325"/>
      <c r="NIY8" s="325"/>
      <c r="NIZ8" s="325"/>
      <c r="NJA8" s="325"/>
      <c r="NJB8" s="325"/>
      <c r="NJC8" s="325"/>
      <c r="NJD8" s="325"/>
      <c r="NJE8" s="325"/>
      <c r="NJF8" s="325"/>
      <c r="NJG8" s="325"/>
      <c r="NJH8" s="325"/>
      <c r="NJI8" s="325"/>
      <c r="NJJ8" s="325"/>
      <c r="NJK8" s="325"/>
      <c r="NJL8" s="325"/>
      <c r="NJM8" s="325"/>
      <c r="NJN8" s="325"/>
      <c r="NJO8" s="325"/>
      <c r="NJP8" s="325"/>
      <c r="NJQ8" s="325"/>
      <c r="NJR8" s="325"/>
      <c r="NJS8" s="325"/>
      <c r="NJT8" s="325"/>
      <c r="NJU8" s="325"/>
      <c r="NJV8" s="325"/>
      <c r="NJW8" s="325"/>
      <c r="NJX8" s="325"/>
      <c r="NJY8" s="325"/>
      <c r="NJZ8" s="325"/>
      <c r="NKA8" s="325"/>
      <c r="NKB8" s="325"/>
      <c r="NKC8" s="325"/>
      <c r="NKD8" s="325"/>
      <c r="NKE8" s="325"/>
      <c r="NKF8" s="325"/>
      <c r="NKG8" s="325"/>
      <c r="NKH8" s="325"/>
      <c r="NKI8" s="325"/>
      <c r="NKJ8" s="325"/>
      <c r="NKK8" s="325"/>
      <c r="NKL8" s="325"/>
      <c r="NKM8" s="325"/>
      <c r="NKN8" s="325"/>
      <c r="NKO8" s="325"/>
      <c r="NKP8" s="325"/>
      <c r="NKQ8" s="325"/>
      <c r="NKR8" s="325"/>
      <c r="NKS8" s="325"/>
      <c r="NKT8" s="325"/>
      <c r="NKU8" s="325"/>
      <c r="NKV8" s="325"/>
      <c r="NKW8" s="325"/>
      <c r="NKX8" s="325"/>
      <c r="NKY8" s="325"/>
      <c r="NKZ8" s="325"/>
      <c r="NLA8" s="325"/>
      <c r="NLB8" s="325"/>
      <c r="NLC8" s="325"/>
      <c r="NLD8" s="325"/>
      <c r="NLE8" s="325"/>
      <c r="NLF8" s="325"/>
      <c r="NLG8" s="325"/>
      <c r="NLH8" s="325"/>
      <c r="NLI8" s="325"/>
      <c r="NLJ8" s="325"/>
      <c r="NLK8" s="325"/>
      <c r="NLL8" s="325"/>
      <c r="NLM8" s="325"/>
      <c r="NLN8" s="325"/>
      <c r="NLO8" s="325"/>
      <c r="NLP8" s="325"/>
      <c r="NLQ8" s="325"/>
      <c r="NLR8" s="325"/>
      <c r="NLS8" s="325"/>
      <c r="NLT8" s="325"/>
      <c r="NLU8" s="325"/>
      <c r="NLV8" s="325"/>
      <c r="NLW8" s="325"/>
      <c r="NLX8" s="325"/>
      <c r="NLY8" s="325"/>
      <c r="NLZ8" s="325"/>
      <c r="NMA8" s="325"/>
      <c r="NMB8" s="325"/>
      <c r="NMC8" s="325"/>
      <c r="NMD8" s="325"/>
      <c r="NME8" s="325"/>
      <c r="NMF8" s="325"/>
      <c r="NMG8" s="325"/>
      <c r="NMH8" s="325"/>
      <c r="NMI8" s="325"/>
      <c r="NMJ8" s="325"/>
      <c r="NMK8" s="325"/>
      <c r="NML8" s="325"/>
      <c r="NMM8" s="325"/>
      <c r="NMN8" s="325"/>
      <c r="NMO8" s="325"/>
      <c r="NMP8" s="325"/>
      <c r="NMQ8" s="325"/>
      <c r="NMR8" s="325"/>
      <c r="NMS8" s="325"/>
      <c r="NMT8" s="325"/>
      <c r="NMU8" s="325"/>
      <c r="NMV8" s="325"/>
      <c r="NMW8" s="325"/>
      <c r="NMX8" s="325"/>
      <c r="NMY8" s="325"/>
      <c r="NMZ8" s="325"/>
      <c r="NNA8" s="325"/>
      <c r="NNB8" s="325"/>
      <c r="NNC8" s="325"/>
      <c r="NND8" s="325"/>
      <c r="NNE8" s="325"/>
      <c r="NNF8" s="325"/>
      <c r="NNG8" s="325"/>
      <c r="NNH8" s="325"/>
      <c r="NNI8" s="325"/>
      <c r="NNJ8" s="325"/>
      <c r="NNK8" s="325"/>
      <c r="NNL8" s="325"/>
      <c r="NNM8" s="325"/>
      <c r="NNN8" s="325"/>
      <c r="NNO8" s="325"/>
      <c r="NNP8" s="325"/>
      <c r="NNQ8" s="325"/>
      <c r="NNR8" s="325"/>
      <c r="NNS8" s="325"/>
      <c r="NNT8" s="325"/>
      <c r="NNU8" s="325"/>
      <c r="NNV8" s="325"/>
      <c r="NNW8" s="325"/>
      <c r="NNX8" s="325"/>
      <c r="NNY8" s="325"/>
      <c r="NNZ8" s="325"/>
      <c r="NOA8" s="325"/>
      <c r="NOB8" s="325"/>
      <c r="NOC8" s="325"/>
      <c r="NOD8" s="325"/>
      <c r="NOE8" s="325"/>
      <c r="NOF8" s="325"/>
      <c r="NOG8" s="325"/>
      <c r="NOH8" s="325"/>
      <c r="NOI8" s="325"/>
      <c r="NOJ8" s="325"/>
      <c r="NOK8" s="325"/>
      <c r="NOL8" s="325"/>
      <c r="NOM8" s="325"/>
      <c r="NON8" s="325"/>
      <c r="NOO8" s="325"/>
      <c r="NOP8" s="325"/>
      <c r="NOQ8" s="325"/>
      <c r="NOR8" s="325"/>
      <c r="NOS8" s="325"/>
      <c r="NOT8" s="325"/>
      <c r="NOU8" s="325"/>
      <c r="NOV8" s="325"/>
      <c r="NOW8" s="325"/>
      <c r="NOX8" s="325"/>
      <c r="NOY8" s="325"/>
      <c r="NOZ8" s="325"/>
      <c r="NPA8" s="325"/>
      <c r="NPB8" s="325"/>
      <c r="NPC8" s="325"/>
      <c r="NPD8" s="325"/>
      <c r="NPE8" s="325"/>
      <c r="NPF8" s="325"/>
      <c r="NPG8" s="325"/>
      <c r="NPH8" s="325"/>
      <c r="NPI8" s="325"/>
      <c r="NPJ8" s="325"/>
      <c r="NPK8" s="325"/>
      <c r="NPL8" s="325"/>
      <c r="NPM8" s="325"/>
      <c r="NPN8" s="325"/>
      <c r="NPO8" s="325"/>
      <c r="NPP8" s="325"/>
      <c r="NPQ8" s="325"/>
      <c r="NPR8" s="325"/>
      <c r="NPS8" s="325"/>
      <c r="NPT8" s="325"/>
      <c r="NPU8" s="325"/>
      <c r="NPV8" s="325"/>
      <c r="NPW8" s="325"/>
      <c r="NPX8" s="325"/>
      <c r="NPY8" s="325"/>
      <c r="NPZ8" s="325"/>
      <c r="NQA8" s="325"/>
      <c r="NQB8" s="325"/>
      <c r="NQC8" s="325"/>
      <c r="NQD8" s="325"/>
      <c r="NQE8" s="325"/>
      <c r="NQF8" s="325"/>
      <c r="NQG8" s="325"/>
      <c r="NQH8" s="325"/>
      <c r="NQI8" s="325"/>
      <c r="NQJ8" s="325"/>
      <c r="NQK8" s="325"/>
      <c r="NQL8" s="325"/>
      <c r="NQM8" s="325"/>
      <c r="NQN8" s="325"/>
      <c r="NQO8" s="325"/>
      <c r="NQP8" s="325"/>
      <c r="NQQ8" s="325"/>
      <c r="NQR8" s="325"/>
      <c r="NQS8" s="325"/>
      <c r="NQT8" s="325"/>
      <c r="NQU8" s="325"/>
      <c r="NQV8" s="325"/>
      <c r="NQW8" s="325"/>
      <c r="NQX8" s="325"/>
      <c r="NQY8" s="325"/>
      <c r="NQZ8" s="325"/>
      <c r="NRA8" s="325"/>
      <c r="NRB8" s="325"/>
      <c r="NRC8" s="325"/>
      <c r="NRD8" s="325"/>
      <c r="NRE8" s="325"/>
      <c r="NRF8" s="325"/>
      <c r="NRG8" s="325"/>
      <c r="NRH8" s="325"/>
      <c r="NRI8" s="325"/>
      <c r="NRJ8" s="325"/>
      <c r="NRK8" s="325"/>
      <c r="NRL8" s="325"/>
      <c r="NRM8" s="325"/>
      <c r="NRN8" s="325"/>
      <c r="NRO8" s="325"/>
      <c r="NRP8" s="325"/>
      <c r="NRQ8" s="325"/>
      <c r="NRR8" s="325"/>
      <c r="NRS8" s="325"/>
      <c r="NRT8" s="325"/>
      <c r="NRU8" s="325"/>
      <c r="NRV8" s="325"/>
      <c r="NRW8" s="325"/>
      <c r="NRX8" s="325"/>
      <c r="NRY8" s="325"/>
      <c r="NRZ8" s="325"/>
      <c r="NSA8" s="325"/>
      <c r="NSB8" s="325"/>
      <c r="NSC8" s="325"/>
      <c r="NSD8" s="325"/>
      <c r="NSE8" s="325"/>
      <c r="NSF8" s="325"/>
      <c r="NSG8" s="325"/>
      <c r="NSH8" s="325"/>
      <c r="NSI8" s="325"/>
      <c r="NSJ8" s="325"/>
      <c r="NSK8" s="325"/>
      <c r="NSL8" s="325"/>
      <c r="NSM8" s="325"/>
      <c r="NSN8" s="325"/>
      <c r="NSO8" s="325"/>
      <c r="NSP8" s="325"/>
      <c r="NSQ8" s="325"/>
      <c r="NSR8" s="325"/>
      <c r="NSS8" s="325"/>
      <c r="NST8" s="325"/>
      <c r="NSU8" s="325"/>
      <c r="NSV8" s="325"/>
      <c r="NSW8" s="325"/>
      <c r="NSX8" s="325"/>
      <c r="NSY8" s="325"/>
      <c r="NSZ8" s="325"/>
      <c r="NTA8" s="325"/>
      <c r="NTB8" s="325"/>
      <c r="NTC8" s="325"/>
      <c r="NTD8" s="325"/>
      <c r="NTE8" s="325"/>
      <c r="NTF8" s="325"/>
      <c r="NTG8" s="325"/>
      <c r="NTH8" s="325"/>
      <c r="NTI8" s="325"/>
      <c r="NTJ8" s="325"/>
      <c r="NTK8" s="325"/>
      <c r="NTL8" s="325"/>
      <c r="NTM8" s="325"/>
      <c r="NTN8" s="325"/>
      <c r="NTO8" s="325"/>
      <c r="NTP8" s="325"/>
      <c r="NTQ8" s="325"/>
      <c r="NTR8" s="325"/>
      <c r="NTS8" s="325"/>
      <c r="NTT8" s="325"/>
      <c r="NTU8" s="325"/>
      <c r="NTV8" s="325"/>
      <c r="NTW8" s="325"/>
      <c r="NTX8" s="325"/>
      <c r="NTY8" s="325"/>
      <c r="NTZ8" s="325"/>
      <c r="NUA8" s="325"/>
      <c r="NUB8" s="325"/>
      <c r="NUC8" s="325"/>
      <c r="NUD8" s="325"/>
      <c r="NUE8" s="325"/>
      <c r="NUF8" s="325"/>
      <c r="NUG8" s="325"/>
      <c r="NUH8" s="325"/>
      <c r="NUI8" s="325"/>
      <c r="NUJ8" s="325"/>
      <c r="NUK8" s="325"/>
      <c r="NUL8" s="325"/>
      <c r="NUM8" s="325"/>
      <c r="NUN8" s="325"/>
      <c r="NUO8" s="325"/>
      <c r="NUP8" s="325"/>
      <c r="NUQ8" s="325"/>
      <c r="NUR8" s="325"/>
      <c r="NUS8" s="325"/>
      <c r="NUT8" s="325"/>
      <c r="NUU8" s="325"/>
      <c r="NUV8" s="325"/>
      <c r="NUW8" s="325"/>
      <c r="NUX8" s="325"/>
      <c r="NUY8" s="325"/>
      <c r="NUZ8" s="325"/>
      <c r="NVA8" s="325"/>
      <c r="NVB8" s="325"/>
      <c r="NVC8" s="325"/>
      <c r="NVD8" s="325"/>
      <c r="NVE8" s="325"/>
      <c r="NVF8" s="325"/>
      <c r="NVG8" s="325"/>
      <c r="NVH8" s="325"/>
      <c r="NVI8" s="325"/>
      <c r="NVJ8" s="325"/>
      <c r="NVK8" s="325"/>
      <c r="NVL8" s="325"/>
      <c r="NVM8" s="325"/>
      <c r="NVN8" s="325"/>
      <c r="NVO8" s="325"/>
      <c r="NVP8" s="325"/>
      <c r="NVQ8" s="325"/>
      <c r="NVR8" s="325"/>
      <c r="NVS8" s="325"/>
      <c r="NVT8" s="325"/>
      <c r="NVU8" s="325"/>
      <c r="NVV8" s="325"/>
      <c r="NVW8" s="325"/>
      <c r="NVX8" s="325"/>
      <c r="NVY8" s="325"/>
      <c r="NVZ8" s="325"/>
      <c r="NWA8" s="325"/>
      <c r="NWB8" s="325"/>
      <c r="NWC8" s="325"/>
      <c r="NWD8" s="325"/>
      <c r="NWE8" s="325"/>
      <c r="NWF8" s="325"/>
      <c r="NWG8" s="325"/>
      <c r="NWH8" s="325"/>
      <c r="NWI8" s="325"/>
      <c r="NWJ8" s="325"/>
      <c r="NWK8" s="325"/>
      <c r="NWL8" s="325"/>
      <c r="NWM8" s="325"/>
      <c r="NWN8" s="325"/>
      <c r="NWO8" s="325"/>
      <c r="NWP8" s="325"/>
      <c r="NWQ8" s="325"/>
      <c r="NWR8" s="325"/>
      <c r="NWS8" s="325"/>
      <c r="NWT8" s="325"/>
      <c r="NWU8" s="325"/>
      <c r="NWV8" s="325"/>
      <c r="NWW8" s="325"/>
      <c r="NWX8" s="325"/>
      <c r="NWY8" s="325"/>
      <c r="NWZ8" s="325"/>
      <c r="NXA8" s="325"/>
      <c r="NXB8" s="325"/>
      <c r="NXC8" s="325"/>
      <c r="NXD8" s="325"/>
      <c r="NXE8" s="325"/>
      <c r="NXF8" s="325"/>
      <c r="NXG8" s="325"/>
      <c r="NXH8" s="325"/>
      <c r="NXI8" s="325"/>
      <c r="NXJ8" s="325"/>
      <c r="NXK8" s="325"/>
      <c r="NXL8" s="325"/>
      <c r="NXM8" s="325"/>
      <c r="NXN8" s="325"/>
      <c r="NXO8" s="325"/>
      <c r="NXP8" s="325"/>
      <c r="NXQ8" s="325"/>
      <c r="NXR8" s="325"/>
      <c r="NXS8" s="325"/>
      <c r="NXT8" s="325"/>
      <c r="NXU8" s="325"/>
      <c r="NXV8" s="325"/>
      <c r="NXW8" s="325"/>
      <c r="NXX8" s="325"/>
      <c r="NXY8" s="325"/>
      <c r="NXZ8" s="325"/>
      <c r="NYA8" s="325"/>
      <c r="NYB8" s="325"/>
      <c r="NYC8" s="325"/>
      <c r="NYD8" s="325"/>
      <c r="NYE8" s="325"/>
      <c r="NYF8" s="325"/>
      <c r="NYG8" s="325"/>
      <c r="NYH8" s="325"/>
      <c r="NYI8" s="325"/>
      <c r="NYJ8" s="325"/>
      <c r="NYK8" s="325"/>
      <c r="NYL8" s="325"/>
      <c r="NYM8" s="325"/>
      <c r="NYN8" s="325"/>
      <c r="NYO8" s="325"/>
      <c r="NYP8" s="325"/>
      <c r="NYQ8" s="325"/>
      <c r="NYR8" s="325"/>
      <c r="NYS8" s="325"/>
      <c r="NYT8" s="325"/>
      <c r="NYU8" s="325"/>
      <c r="NYV8" s="325"/>
      <c r="NYW8" s="325"/>
      <c r="NYX8" s="325"/>
      <c r="NYY8" s="325"/>
      <c r="NYZ8" s="325"/>
      <c r="NZA8" s="325"/>
      <c r="NZB8" s="325"/>
      <c r="NZC8" s="325"/>
      <c r="NZD8" s="325"/>
      <c r="NZE8" s="325"/>
      <c r="NZF8" s="325"/>
      <c r="NZG8" s="325"/>
      <c r="NZH8" s="325"/>
      <c r="NZI8" s="325"/>
      <c r="NZJ8" s="325"/>
      <c r="NZK8" s="325"/>
      <c r="NZL8" s="325"/>
      <c r="NZM8" s="325"/>
      <c r="NZN8" s="325"/>
      <c r="NZO8" s="325"/>
      <c r="NZP8" s="325"/>
      <c r="NZQ8" s="325"/>
      <c r="NZR8" s="325"/>
      <c r="NZS8" s="325"/>
      <c r="NZT8" s="325"/>
      <c r="NZU8" s="325"/>
      <c r="NZV8" s="325"/>
      <c r="NZW8" s="325"/>
      <c r="NZX8" s="325"/>
      <c r="NZY8" s="325"/>
      <c r="NZZ8" s="325"/>
      <c r="OAA8" s="325"/>
      <c r="OAB8" s="325"/>
      <c r="OAC8" s="325"/>
      <c r="OAD8" s="325"/>
      <c r="OAE8" s="325"/>
      <c r="OAF8" s="325"/>
      <c r="OAG8" s="325"/>
      <c r="OAH8" s="325"/>
      <c r="OAI8" s="325"/>
      <c r="OAJ8" s="325"/>
      <c r="OAK8" s="325"/>
      <c r="OAL8" s="325"/>
      <c r="OAM8" s="325"/>
      <c r="OAN8" s="325"/>
      <c r="OAO8" s="325"/>
      <c r="OAP8" s="325"/>
      <c r="OAQ8" s="325"/>
      <c r="OAR8" s="325"/>
      <c r="OAS8" s="325"/>
      <c r="OAT8" s="325"/>
      <c r="OAU8" s="325"/>
      <c r="OAV8" s="325"/>
      <c r="OAW8" s="325"/>
      <c r="OAX8" s="325"/>
      <c r="OAY8" s="325"/>
      <c r="OAZ8" s="325"/>
      <c r="OBA8" s="325"/>
      <c r="OBB8" s="325"/>
      <c r="OBC8" s="325"/>
      <c r="OBD8" s="325"/>
      <c r="OBE8" s="325"/>
      <c r="OBF8" s="325"/>
      <c r="OBG8" s="325"/>
      <c r="OBH8" s="325"/>
      <c r="OBI8" s="325"/>
      <c r="OBJ8" s="325"/>
      <c r="OBK8" s="325"/>
      <c r="OBL8" s="325"/>
      <c r="OBM8" s="325"/>
      <c r="OBN8" s="325"/>
      <c r="OBO8" s="325"/>
      <c r="OBP8" s="325"/>
      <c r="OBQ8" s="325"/>
      <c r="OBR8" s="325"/>
      <c r="OBS8" s="325"/>
      <c r="OBT8" s="325"/>
      <c r="OBU8" s="325"/>
      <c r="OBV8" s="325"/>
      <c r="OBW8" s="325"/>
      <c r="OBX8" s="325"/>
      <c r="OBY8" s="325"/>
      <c r="OBZ8" s="325"/>
      <c r="OCA8" s="325"/>
      <c r="OCB8" s="325"/>
      <c r="OCC8" s="325"/>
      <c r="OCD8" s="325"/>
      <c r="OCE8" s="325"/>
      <c r="OCF8" s="325"/>
      <c r="OCG8" s="325"/>
      <c r="OCH8" s="325"/>
      <c r="OCI8" s="325"/>
      <c r="OCJ8" s="325"/>
      <c r="OCK8" s="325"/>
      <c r="OCL8" s="325"/>
      <c r="OCM8" s="325"/>
      <c r="OCN8" s="325"/>
      <c r="OCO8" s="325"/>
      <c r="OCP8" s="325"/>
      <c r="OCQ8" s="325"/>
      <c r="OCR8" s="325"/>
      <c r="OCS8" s="325"/>
      <c r="OCT8" s="325"/>
      <c r="OCU8" s="325"/>
      <c r="OCV8" s="325"/>
      <c r="OCW8" s="325"/>
      <c r="OCX8" s="325"/>
      <c r="OCY8" s="325"/>
      <c r="OCZ8" s="325"/>
      <c r="ODA8" s="325"/>
      <c r="ODB8" s="325"/>
      <c r="ODC8" s="325"/>
      <c r="ODD8" s="325"/>
      <c r="ODE8" s="325"/>
      <c r="ODF8" s="325"/>
      <c r="ODG8" s="325"/>
      <c r="ODH8" s="325"/>
      <c r="ODI8" s="325"/>
      <c r="ODJ8" s="325"/>
      <c r="ODK8" s="325"/>
      <c r="ODL8" s="325"/>
      <c r="ODM8" s="325"/>
      <c r="ODN8" s="325"/>
      <c r="ODO8" s="325"/>
      <c r="ODP8" s="325"/>
      <c r="ODQ8" s="325"/>
      <c r="ODR8" s="325"/>
      <c r="ODS8" s="325"/>
      <c r="ODT8" s="325"/>
      <c r="ODU8" s="325"/>
      <c r="ODV8" s="325"/>
      <c r="ODW8" s="325"/>
      <c r="ODX8" s="325"/>
      <c r="ODY8" s="325"/>
      <c r="ODZ8" s="325"/>
      <c r="OEA8" s="325"/>
      <c r="OEB8" s="325"/>
      <c r="OEC8" s="325"/>
      <c r="OED8" s="325"/>
      <c r="OEE8" s="325"/>
      <c r="OEF8" s="325"/>
      <c r="OEG8" s="325"/>
      <c r="OEH8" s="325"/>
      <c r="OEI8" s="325"/>
      <c r="OEJ8" s="325"/>
      <c r="OEK8" s="325"/>
      <c r="OEL8" s="325"/>
      <c r="OEM8" s="325"/>
      <c r="OEN8" s="325"/>
      <c r="OEO8" s="325"/>
      <c r="OEP8" s="325"/>
      <c r="OEQ8" s="325"/>
      <c r="OER8" s="325"/>
      <c r="OES8" s="325"/>
      <c r="OET8" s="325"/>
      <c r="OEU8" s="325"/>
      <c r="OEV8" s="325"/>
      <c r="OEW8" s="325"/>
      <c r="OEX8" s="325"/>
      <c r="OEY8" s="325"/>
      <c r="OEZ8" s="325"/>
      <c r="OFA8" s="325"/>
      <c r="OFB8" s="325"/>
      <c r="OFC8" s="325"/>
      <c r="OFD8" s="325"/>
      <c r="OFE8" s="325"/>
      <c r="OFF8" s="325"/>
      <c r="OFG8" s="325"/>
      <c r="OFH8" s="325"/>
      <c r="OFI8" s="325"/>
      <c r="OFJ8" s="325"/>
      <c r="OFK8" s="325"/>
      <c r="OFL8" s="325"/>
      <c r="OFM8" s="325"/>
      <c r="OFN8" s="325"/>
      <c r="OFO8" s="325"/>
      <c r="OFP8" s="325"/>
      <c r="OFQ8" s="325"/>
      <c r="OFR8" s="325"/>
      <c r="OFS8" s="325"/>
      <c r="OFT8" s="325"/>
      <c r="OFU8" s="325"/>
      <c r="OFV8" s="325"/>
      <c r="OFW8" s="325"/>
      <c r="OFX8" s="325"/>
      <c r="OFY8" s="325"/>
      <c r="OFZ8" s="325"/>
      <c r="OGA8" s="325"/>
      <c r="OGB8" s="325"/>
      <c r="OGC8" s="325"/>
      <c r="OGD8" s="325"/>
      <c r="OGE8" s="325"/>
      <c r="OGF8" s="325"/>
      <c r="OGG8" s="325"/>
      <c r="OGH8" s="325"/>
      <c r="OGI8" s="325"/>
      <c r="OGJ8" s="325"/>
      <c r="OGK8" s="325"/>
      <c r="OGL8" s="325"/>
      <c r="OGM8" s="325"/>
      <c r="OGN8" s="325"/>
      <c r="OGO8" s="325"/>
      <c r="OGP8" s="325"/>
      <c r="OGQ8" s="325"/>
      <c r="OGR8" s="325"/>
      <c r="OGS8" s="325"/>
      <c r="OGT8" s="325"/>
      <c r="OGU8" s="325"/>
      <c r="OGV8" s="325"/>
      <c r="OGW8" s="325"/>
      <c r="OGX8" s="325"/>
      <c r="OGY8" s="325"/>
      <c r="OGZ8" s="325"/>
      <c r="OHA8" s="325"/>
      <c r="OHB8" s="325"/>
      <c r="OHC8" s="325"/>
      <c r="OHD8" s="325"/>
      <c r="OHE8" s="325"/>
      <c r="OHF8" s="325"/>
      <c r="OHG8" s="325"/>
      <c r="OHH8" s="325"/>
      <c r="OHI8" s="325"/>
      <c r="OHJ8" s="325"/>
      <c r="OHK8" s="325"/>
      <c r="OHL8" s="325"/>
      <c r="OHM8" s="325"/>
      <c r="OHN8" s="325"/>
      <c r="OHO8" s="325"/>
      <c r="OHP8" s="325"/>
      <c r="OHQ8" s="325"/>
      <c r="OHR8" s="325"/>
      <c r="OHS8" s="325"/>
      <c r="OHT8" s="325"/>
      <c r="OHU8" s="325"/>
      <c r="OHV8" s="325"/>
      <c r="OHW8" s="325"/>
      <c r="OHX8" s="325"/>
      <c r="OHY8" s="325"/>
      <c r="OHZ8" s="325"/>
      <c r="OIA8" s="325"/>
      <c r="OIB8" s="325"/>
      <c r="OIC8" s="325"/>
      <c r="OID8" s="325"/>
      <c r="OIE8" s="325"/>
      <c r="OIF8" s="325"/>
      <c r="OIG8" s="325"/>
      <c r="OIH8" s="325"/>
      <c r="OII8" s="325"/>
      <c r="OIJ8" s="325"/>
      <c r="OIK8" s="325"/>
      <c r="OIL8" s="325"/>
      <c r="OIM8" s="325"/>
      <c r="OIN8" s="325"/>
      <c r="OIO8" s="325"/>
      <c r="OIP8" s="325"/>
      <c r="OIQ8" s="325"/>
      <c r="OIR8" s="325"/>
      <c r="OIS8" s="325"/>
      <c r="OIT8" s="325"/>
      <c r="OIU8" s="325"/>
      <c r="OIV8" s="325"/>
      <c r="OIW8" s="325"/>
      <c r="OIX8" s="325"/>
      <c r="OIY8" s="325"/>
      <c r="OIZ8" s="325"/>
      <c r="OJA8" s="325"/>
      <c r="OJB8" s="325"/>
      <c r="OJC8" s="325"/>
      <c r="OJD8" s="325"/>
      <c r="OJE8" s="325"/>
      <c r="OJF8" s="325"/>
      <c r="OJG8" s="325"/>
      <c r="OJH8" s="325"/>
      <c r="OJI8" s="325"/>
      <c r="OJJ8" s="325"/>
      <c r="OJK8" s="325"/>
      <c r="OJL8" s="325"/>
      <c r="OJM8" s="325"/>
      <c r="OJN8" s="325"/>
      <c r="OJO8" s="325"/>
      <c r="OJP8" s="325"/>
      <c r="OJQ8" s="325"/>
      <c r="OJR8" s="325"/>
      <c r="OJS8" s="325"/>
      <c r="OJT8" s="325"/>
      <c r="OJU8" s="325"/>
      <c r="OJV8" s="325"/>
      <c r="OJW8" s="325"/>
      <c r="OJX8" s="325"/>
      <c r="OJY8" s="325"/>
      <c r="OJZ8" s="325"/>
      <c r="OKA8" s="325"/>
      <c r="OKB8" s="325"/>
      <c r="OKC8" s="325"/>
      <c r="OKD8" s="325"/>
      <c r="OKE8" s="325"/>
      <c r="OKF8" s="325"/>
      <c r="OKG8" s="325"/>
      <c r="OKH8" s="325"/>
      <c r="OKI8" s="325"/>
      <c r="OKJ8" s="325"/>
      <c r="OKK8" s="325"/>
      <c r="OKL8" s="325"/>
      <c r="OKM8" s="325"/>
      <c r="OKN8" s="325"/>
      <c r="OKO8" s="325"/>
      <c r="OKP8" s="325"/>
      <c r="OKQ8" s="325"/>
      <c r="OKR8" s="325"/>
      <c r="OKS8" s="325"/>
      <c r="OKT8" s="325"/>
      <c r="OKU8" s="325"/>
      <c r="OKV8" s="325"/>
      <c r="OKW8" s="325"/>
      <c r="OKX8" s="325"/>
      <c r="OKY8" s="325"/>
      <c r="OKZ8" s="325"/>
      <c r="OLA8" s="325"/>
      <c r="OLB8" s="325"/>
      <c r="OLC8" s="325"/>
      <c r="OLD8" s="325"/>
      <c r="OLE8" s="325"/>
      <c r="OLF8" s="325"/>
      <c r="OLG8" s="325"/>
      <c r="OLH8" s="325"/>
      <c r="OLI8" s="325"/>
      <c r="OLJ8" s="325"/>
      <c r="OLK8" s="325"/>
      <c r="OLL8" s="325"/>
      <c r="OLM8" s="325"/>
      <c r="OLN8" s="325"/>
      <c r="OLO8" s="325"/>
      <c r="OLP8" s="325"/>
      <c r="OLQ8" s="325"/>
      <c r="OLR8" s="325"/>
      <c r="OLS8" s="325"/>
      <c r="OLT8" s="325"/>
      <c r="OLU8" s="325"/>
      <c r="OLV8" s="325"/>
      <c r="OLW8" s="325"/>
      <c r="OLX8" s="325"/>
      <c r="OLY8" s="325"/>
      <c r="OLZ8" s="325"/>
      <c r="OMA8" s="325"/>
      <c r="OMB8" s="325"/>
      <c r="OMC8" s="325"/>
      <c r="OMD8" s="325"/>
      <c r="OME8" s="325"/>
      <c r="OMF8" s="325"/>
      <c r="OMG8" s="325"/>
      <c r="OMH8" s="325"/>
      <c r="OMI8" s="325"/>
      <c r="OMJ8" s="325"/>
      <c r="OMK8" s="325"/>
      <c r="OML8" s="325"/>
      <c r="OMM8" s="325"/>
      <c r="OMN8" s="325"/>
      <c r="OMO8" s="325"/>
      <c r="OMP8" s="325"/>
      <c r="OMQ8" s="325"/>
      <c r="OMR8" s="325"/>
      <c r="OMS8" s="325"/>
      <c r="OMT8" s="325"/>
      <c r="OMU8" s="325"/>
      <c r="OMV8" s="325"/>
      <c r="OMW8" s="325"/>
      <c r="OMX8" s="325"/>
      <c r="OMY8" s="325"/>
      <c r="OMZ8" s="325"/>
      <c r="ONA8" s="325"/>
      <c r="ONB8" s="325"/>
      <c r="ONC8" s="325"/>
      <c r="OND8" s="325"/>
      <c r="ONE8" s="325"/>
      <c r="ONF8" s="325"/>
      <c r="ONG8" s="325"/>
      <c r="ONH8" s="325"/>
      <c r="ONI8" s="325"/>
      <c r="ONJ8" s="325"/>
      <c r="ONK8" s="325"/>
      <c r="ONL8" s="325"/>
      <c r="ONM8" s="325"/>
      <c r="ONN8" s="325"/>
      <c r="ONO8" s="325"/>
      <c r="ONP8" s="325"/>
      <c r="ONQ8" s="325"/>
      <c r="ONR8" s="325"/>
      <c r="ONS8" s="325"/>
      <c r="ONT8" s="325"/>
      <c r="ONU8" s="325"/>
      <c r="ONV8" s="325"/>
      <c r="ONW8" s="325"/>
      <c r="ONX8" s="325"/>
      <c r="ONY8" s="325"/>
      <c r="ONZ8" s="325"/>
      <c r="OOA8" s="325"/>
      <c r="OOB8" s="325"/>
      <c r="OOC8" s="325"/>
      <c r="OOD8" s="325"/>
      <c r="OOE8" s="325"/>
      <c r="OOF8" s="325"/>
      <c r="OOG8" s="325"/>
      <c r="OOH8" s="325"/>
      <c r="OOI8" s="325"/>
      <c r="OOJ8" s="325"/>
      <c r="OOK8" s="325"/>
      <c r="OOL8" s="325"/>
      <c r="OOM8" s="325"/>
      <c r="OON8" s="325"/>
      <c r="OOO8" s="325"/>
      <c r="OOP8" s="325"/>
      <c r="OOQ8" s="325"/>
      <c r="OOR8" s="325"/>
      <c r="OOS8" s="325"/>
      <c r="OOT8" s="325"/>
      <c r="OOU8" s="325"/>
      <c r="OOV8" s="325"/>
      <c r="OOW8" s="325"/>
      <c r="OOX8" s="325"/>
      <c r="OOY8" s="325"/>
      <c r="OOZ8" s="325"/>
      <c r="OPA8" s="325"/>
      <c r="OPB8" s="325"/>
      <c r="OPC8" s="325"/>
      <c r="OPD8" s="325"/>
      <c r="OPE8" s="325"/>
      <c r="OPF8" s="325"/>
      <c r="OPG8" s="325"/>
      <c r="OPH8" s="325"/>
      <c r="OPI8" s="325"/>
      <c r="OPJ8" s="325"/>
      <c r="OPK8" s="325"/>
      <c r="OPL8" s="325"/>
      <c r="OPM8" s="325"/>
      <c r="OPN8" s="325"/>
      <c r="OPO8" s="325"/>
      <c r="OPP8" s="325"/>
      <c r="OPQ8" s="325"/>
      <c r="OPR8" s="325"/>
      <c r="OPS8" s="325"/>
      <c r="OPT8" s="325"/>
      <c r="OPU8" s="325"/>
      <c r="OPV8" s="325"/>
      <c r="OPW8" s="325"/>
      <c r="OPX8" s="325"/>
      <c r="OPY8" s="325"/>
      <c r="OPZ8" s="325"/>
      <c r="OQA8" s="325"/>
      <c r="OQB8" s="325"/>
      <c r="OQC8" s="325"/>
      <c r="OQD8" s="325"/>
      <c r="OQE8" s="325"/>
      <c r="OQF8" s="325"/>
      <c r="OQG8" s="325"/>
      <c r="OQH8" s="325"/>
      <c r="OQI8" s="325"/>
      <c r="OQJ8" s="325"/>
      <c r="OQK8" s="325"/>
      <c r="OQL8" s="325"/>
      <c r="OQM8" s="325"/>
      <c r="OQN8" s="325"/>
      <c r="OQO8" s="325"/>
      <c r="OQP8" s="325"/>
      <c r="OQQ8" s="325"/>
      <c r="OQR8" s="325"/>
      <c r="OQS8" s="325"/>
      <c r="OQT8" s="325"/>
      <c r="OQU8" s="325"/>
      <c r="OQV8" s="325"/>
      <c r="OQW8" s="325"/>
      <c r="OQX8" s="325"/>
      <c r="OQY8" s="325"/>
      <c r="OQZ8" s="325"/>
      <c r="ORA8" s="325"/>
      <c r="ORB8" s="325"/>
      <c r="ORC8" s="325"/>
      <c r="ORD8" s="325"/>
      <c r="ORE8" s="325"/>
      <c r="ORF8" s="325"/>
      <c r="ORG8" s="325"/>
      <c r="ORH8" s="325"/>
      <c r="ORI8" s="325"/>
      <c r="ORJ8" s="325"/>
      <c r="ORK8" s="325"/>
      <c r="ORL8" s="325"/>
      <c r="ORM8" s="325"/>
      <c r="ORN8" s="325"/>
      <c r="ORO8" s="325"/>
      <c r="ORP8" s="325"/>
      <c r="ORQ8" s="325"/>
      <c r="ORR8" s="325"/>
      <c r="ORS8" s="325"/>
      <c r="ORT8" s="325"/>
      <c r="ORU8" s="325"/>
      <c r="ORV8" s="325"/>
      <c r="ORW8" s="325"/>
      <c r="ORX8" s="325"/>
      <c r="ORY8" s="325"/>
      <c r="ORZ8" s="325"/>
      <c r="OSA8" s="325"/>
      <c r="OSB8" s="325"/>
      <c r="OSC8" s="325"/>
      <c r="OSD8" s="325"/>
      <c r="OSE8" s="325"/>
      <c r="OSF8" s="325"/>
      <c r="OSG8" s="325"/>
      <c r="OSH8" s="325"/>
      <c r="OSI8" s="325"/>
      <c r="OSJ8" s="325"/>
      <c r="OSK8" s="325"/>
      <c r="OSL8" s="325"/>
      <c r="OSM8" s="325"/>
      <c r="OSN8" s="325"/>
      <c r="OSO8" s="325"/>
      <c r="OSP8" s="325"/>
      <c r="OSQ8" s="325"/>
      <c r="OSR8" s="325"/>
      <c r="OSS8" s="325"/>
      <c r="OST8" s="325"/>
      <c r="OSU8" s="325"/>
      <c r="OSV8" s="325"/>
      <c r="OSW8" s="325"/>
      <c r="OSX8" s="325"/>
      <c r="OSY8" s="325"/>
      <c r="OSZ8" s="325"/>
      <c r="OTA8" s="325"/>
      <c r="OTB8" s="325"/>
      <c r="OTC8" s="325"/>
      <c r="OTD8" s="325"/>
      <c r="OTE8" s="325"/>
      <c r="OTF8" s="325"/>
      <c r="OTG8" s="325"/>
      <c r="OTH8" s="325"/>
      <c r="OTI8" s="325"/>
      <c r="OTJ8" s="325"/>
      <c r="OTK8" s="325"/>
      <c r="OTL8" s="325"/>
      <c r="OTM8" s="325"/>
      <c r="OTN8" s="325"/>
      <c r="OTO8" s="325"/>
      <c r="OTP8" s="325"/>
      <c r="OTQ8" s="325"/>
      <c r="OTR8" s="325"/>
      <c r="OTS8" s="325"/>
      <c r="OTT8" s="325"/>
      <c r="OTU8" s="325"/>
      <c r="OTV8" s="325"/>
      <c r="OTW8" s="325"/>
      <c r="OTX8" s="325"/>
      <c r="OTY8" s="325"/>
      <c r="OTZ8" s="325"/>
      <c r="OUA8" s="325"/>
      <c r="OUB8" s="325"/>
      <c r="OUC8" s="325"/>
      <c r="OUD8" s="325"/>
      <c r="OUE8" s="325"/>
      <c r="OUF8" s="325"/>
      <c r="OUG8" s="325"/>
      <c r="OUH8" s="325"/>
      <c r="OUI8" s="325"/>
      <c r="OUJ8" s="325"/>
      <c r="OUK8" s="325"/>
      <c r="OUL8" s="325"/>
      <c r="OUM8" s="325"/>
      <c r="OUN8" s="325"/>
      <c r="OUO8" s="325"/>
      <c r="OUP8" s="325"/>
      <c r="OUQ8" s="325"/>
      <c r="OUR8" s="325"/>
      <c r="OUS8" s="325"/>
      <c r="OUT8" s="325"/>
      <c r="OUU8" s="325"/>
      <c r="OUV8" s="325"/>
      <c r="OUW8" s="325"/>
      <c r="OUX8" s="325"/>
      <c r="OUY8" s="325"/>
      <c r="OUZ8" s="325"/>
      <c r="OVA8" s="325"/>
      <c r="OVB8" s="325"/>
      <c r="OVC8" s="325"/>
      <c r="OVD8" s="325"/>
      <c r="OVE8" s="325"/>
      <c r="OVF8" s="325"/>
      <c r="OVG8" s="325"/>
      <c r="OVH8" s="325"/>
      <c r="OVI8" s="325"/>
      <c r="OVJ8" s="325"/>
      <c r="OVK8" s="325"/>
      <c r="OVL8" s="325"/>
      <c r="OVM8" s="325"/>
      <c r="OVN8" s="325"/>
      <c r="OVO8" s="325"/>
      <c r="OVP8" s="325"/>
      <c r="OVQ8" s="325"/>
      <c r="OVR8" s="325"/>
      <c r="OVS8" s="325"/>
      <c r="OVT8" s="325"/>
      <c r="OVU8" s="325"/>
      <c r="OVV8" s="325"/>
      <c r="OVW8" s="325"/>
      <c r="OVX8" s="325"/>
      <c r="OVY8" s="325"/>
      <c r="OVZ8" s="325"/>
      <c r="OWA8" s="325"/>
      <c r="OWB8" s="325"/>
      <c r="OWC8" s="325"/>
      <c r="OWD8" s="325"/>
      <c r="OWE8" s="325"/>
      <c r="OWF8" s="325"/>
      <c r="OWG8" s="325"/>
      <c r="OWH8" s="325"/>
      <c r="OWI8" s="325"/>
      <c r="OWJ8" s="325"/>
      <c r="OWK8" s="325"/>
      <c r="OWL8" s="325"/>
      <c r="OWM8" s="325"/>
      <c r="OWN8" s="325"/>
      <c r="OWO8" s="325"/>
      <c r="OWP8" s="325"/>
      <c r="OWQ8" s="325"/>
      <c r="OWR8" s="325"/>
      <c r="OWS8" s="325"/>
      <c r="OWT8" s="325"/>
      <c r="OWU8" s="325"/>
      <c r="OWV8" s="325"/>
      <c r="OWW8" s="325"/>
      <c r="OWX8" s="325"/>
      <c r="OWY8" s="325"/>
      <c r="OWZ8" s="325"/>
      <c r="OXA8" s="325"/>
      <c r="OXB8" s="325"/>
      <c r="OXC8" s="325"/>
      <c r="OXD8" s="325"/>
      <c r="OXE8" s="325"/>
      <c r="OXF8" s="325"/>
      <c r="OXG8" s="325"/>
      <c r="OXH8" s="325"/>
      <c r="OXI8" s="325"/>
      <c r="OXJ8" s="325"/>
      <c r="OXK8" s="325"/>
      <c r="OXL8" s="325"/>
      <c r="OXM8" s="325"/>
      <c r="OXN8" s="325"/>
      <c r="OXO8" s="325"/>
      <c r="OXP8" s="325"/>
      <c r="OXQ8" s="325"/>
      <c r="OXR8" s="325"/>
      <c r="OXS8" s="325"/>
      <c r="OXT8" s="325"/>
      <c r="OXU8" s="325"/>
      <c r="OXV8" s="325"/>
      <c r="OXW8" s="325"/>
      <c r="OXX8" s="325"/>
      <c r="OXY8" s="325"/>
      <c r="OXZ8" s="325"/>
      <c r="OYA8" s="325"/>
      <c r="OYB8" s="325"/>
      <c r="OYC8" s="325"/>
      <c r="OYD8" s="325"/>
      <c r="OYE8" s="325"/>
      <c r="OYF8" s="325"/>
      <c r="OYG8" s="325"/>
      <c r="OYH8" s="325"/>
      <c r="OYI8" s="325"/>
      <c r="OYJ8" s="325"/>
      <c r="OYK8" s="325"/>
      <c r="OYL8" s="325"/>
      <c r="OYM8" s="325"/>
      <c r="OYN8" s="325"/>
      <c r="OYO8" s="325"/>
      <c r="OYP8" s="325"/>
      <c r="OYQ8" s="325"/>
      <c r="OYR8" s="325"/>
      <c r="OYS8" s="325"/>
      <c r="OYT8" s="325"/>
      <c r="OYU8" s="325"/>
      <c r="OYV8" s="325"/>
      <c r="OYW8" s="325"/>
      <c r="OYX8" s="325"/>
      <c r="OYY8" s="325"/>
      <c r="OYZ8" s="325"/>
      <c r="OZA8" s="325"/>
      <c r="OZB8" s="325"/>
      <c r="OZC8" s="325"/>
      <c r="OZD8" s="325"/>
      <c r="OZE8" s="325"/>
      <c r="OZF8" s="325"/>
      <c r="OZG8" s="325"/>
      <c r="OZH8" s="325"/>
      <c r="OZI8" s="325"/>
      <c r="OZJ8" s="325"/>
      <c r="OZK8" s="325"/>
      <c r="OZL8" s="325"/>
      <c r="OZM8" s="325"/>
      <c r="OZN8" s="325"/>
      <c r="OZO8" s="325"/>
      <c r="OZP8" s="325"/>
      <c r="OZQ8" s="325"/>
      <c r="OZR8" s="325"/>
      <c r="OZS8" s="325"/>
      <c r="OZT8" s="325"/>
      <c r="OZU8" s="325"/>
      <c r="OZV8" s="325"/>
      <c r="OZW8" s="325"/>
      <c r="OZX8" s="325"/>
      <c r="OZY8" s="325"/>
      <c r="OZZ8" s="325"/>
      <c r="PAA8" s="325"/>
      <c r="PAB8" s="325"/>
      <c r="PAC8" s="325"/>
      <c r="PAD8" s="325"/>
      <c r="PAE8" s="325"/>
      <c r="PAF8" s="325"/>
      <c r="PAG8" s="325"/>
      <c r="PAH8" s="325"/>
      <c r="PAI8" s="325"/>
      <c r="PAJ8" s="325"/>
      <c r="PAK8" s="325"/>
      <c r="PAL8" s="325"/>
      <c r="PAM8" s="325"/>
      <c r="PAN8" s="325"/>
      <c r="PAO8" s="325"/>
      <c r="PAP8" s="325"/>
      <c r="PAQ8" s="325"/>
      <c r="PAR8" s="325"/>
      <c r="PAS8" s="325"/>
      <c r="PAT8" s="325"/>
      <c r="PAU8" s="325"/>
      <c r="PAV8" s="325"/>
      <c r="PAW8" s="325"/>
      <c r="PAX8" s="325"/>
      <c r="PAY8" s="325"/>
      <c r="PAZ8" s="325"/>
      <c r="PBA8" s="325"/>
      <c r="PBB8" s="325"/>
      <c r="PBC8" s="325"/>
      <c r="PBD8" s="325"/>
      <c r="PBE8" s="325"/>
      <c r="PBF8" s="325"/>
      <c r="PBG8" s="325"/>
      <c r="PBH8" s="325"/>
      <c r="PBI8" s="325"/>
      <c r="PBJ8" s="325"/>
      <c r="PBK8" s="325"/>
      <c r="PBL8" s="325"/>
      <c r="PBM8" s="325"/>
      <c r="PBN8" s="325"/>
      <c r="PBO8" s="325"/>
      <c r="PBP8" s="325"/>
      <c r="PBQ8" s="325"/>
      <c r="PBR8" s="325"/>
      <c r="PBS8" s="325"/>
      <c r="PBT8" s="325"/>
      <c r="PBU8" s="325"/>
      <c r="PBV8" s="325"/>
      <c r="PBW8" s="325"/>
      <c r="PBX8" s="325"/>
      <c r="PBY8" s="325"/>
      <c r="PBZ8" s="325"/>
      <c r="PCA8" s="325"/>
      <c r="PCB8" s="325"/>
      <c r="PCC8" s="325"/>
      <c r="PCD8" s="325"/>
      <c r="PCE8" s="325"/>
      <c r="PCF8" s="325"/>
      <c r="PCG8" s="325"/>
      <c r="PCH8" s="325"/>
      <c r="PCI8" s="325"/>
      <c r="PCJ8" s="325"/>
      <c r="PCK8" s="325"/>
      <c r="PCL8" s="325"/>
      <c r="PCM8" s="325"/>
      <c r="PCN8" s="325"/>
      <c r="PCO8" s="325"/>
      <c r="PCP8" s="325"/>
      <c r="PCQ8" s="325"/>
      <c r="PCR8" s="325"/>
      <c r="PCS8" s="325"/>
      <c r="PCT8" s="325"/>
      <c r="PCU8" s="325"/>
      <c r="PCV8" s="325"/>
      <c r="PCW8" s="325"/>
      <c r="PCX8" s="325"/>
      <c r="PCY8" s="325"/>
      <c r="PCZ8" s="325"/>
      <c r="PDA8" s="325"/>
      <c r="PDB8" s="325"/>
      <c r="PDC8" s="325"/>
      <c r="PDD8" s="325"/>
      <c r="PDE8" s="325"/>
      <c r="PDF8" s="325"/>
      <c r="PDG8" s="325"/>
      <c r="PDH8" s="325"/>
      <c r="PDI8" s="325"/>
      <c r="PDJ8" s="325"/>
      <c r="PDK8" s="325"/>
      <c r="PDL8" s="325"/>
      <c r="PDM8" s="325"/>
      <c r="PDN8" s="325"/>
      <c r="PDO8" s="325"/>
      <c r="PDP8" s="325"/>
      <c r="PDQ8" s="325"/>
      <c r="PDR8" s="325"/>
      <c r="PDS8" s="325"/>
      <c r="PDT8" s="325"/>
      <c r="PDU8" s="325"/>
      <c r="PDV8" s="325"/>
      <c r="PDW8" s="325"/>
      <c r="PDX8" s="325"/>
      <c r="PDY8" s="325"/>
      <c r="PDZ8" s="325"/>
      <c r="PEA8" s="325"/>
      <c r="PEB8" s="325"/>
      <c r="PEC8" s="325"/>
      <c r="PED8" s="325"/>
      <c r="PEE8" s="325"/>
      <c r="PEF8" s="325"/>
      <c r="PEG8" s="325"/>
      <c r="PEH8" s="325"/>
      <c r="PEI8" s="325"/>
      <c r="PEJ8" s="325"/>
      <c r="PEK8" s="325"/>
      <c r="PEL8" s="325"/>
      <c r="PEM8" s="325"/>
      <c r="PEN8" s="325"/>
      <c r="PEO8" s="325"/>
      <c r="PEP8" s="325"/>
      <c r="PEQ8" s="325"/>
      <c r="PER8" s="325"/>
      <c r="PES8" s="325"/>
      <c r="PET8" s="325"/>
      <c r="PEU8" s="325"/>
      <c r="PEV8" s="325"/>
      <c r="PEW8" s="325"/>
      <c r="PEX8" s="325"/>
      <c r="PEY8" s="325"/>
      <c r="PEZ8" s="325"/>
      <c r="PFA8" s="325"/>
      <c r="PFB8" s="325"/>
      <c r="PFC8" s="325"/>
      <c r="PFD8" s="325"/>
      <c r="PFE8" s="325"/>
      <c r="PFF8" s="325"/>
      <c r="PFG8" s="325"/>
      <c r="PFH8" s="325"/>
      <c r="PFI8" s="325"/>
      <c r="PFJ8" s="325"/>
      <c r="PFK8" s="325"/>
      <c r="PFL8" s="325"/>
      <c r="PFM8" s="325"/>
      <c r="PFN8" s="325"/>
      <c r="PFO8" s="325"/>
      <c r="PFP8" s="325"/>
      <c r="PFQ8" s="325"/>
      <c r="PFR8" s="325"/>
      <c r="PFS8" s="325"/>
      <c r="PFT8" s="325"/>
      <c r="PFU8" s="325"/>
      <c r="PFV8" s="325"/>
      <c r="PFW8" s="325"/>
      <c r="PFX8" s="325"/>
      <c r="PFY8" s="325"/>
      <c r="PFZ8" s="325"/>
      <c r="PGA8" s="325"/>
      <c r="PGB8" s="325"/>
      <c r="PGC8" s="325"/>
      <c r="PGD8" s="325"/>
      <c r="PGE8" s="325"/>
      <c r="PGF8" s="325"/>
      <c r="PGG8" s="325"/>
      <c r="PGH8" s="325"/>
      <c r="PGI8" s="325"/>
      <c r="PGJ8" s="325"/>
      <c r="PGK8" s="325"/>
      <c r="PGL8" s="325"/>
      <c r="PGM8" s="325"/>
      <c r="PGN8" s="325"/>
      <c r="PGO8" s="325"/>
      <c r="PGP8" s="325"/>
      <c r="PGQ8" s="325"/>
      <c r="PGR8" s="325"/>
      <c r="PGS8" s="325"/>
      <c r="PGT8" s="325"/>
      <c r="PGU8" s="325"/>
      <c r="PGV8" s="325"/>
      <c r="PGW8" s="325"/>
      <c r="PGX8" s="325"/>
      <c r="PGY8" s="325"/>
      <c r="PGZ8" s="325"/>
      <c r="PHA8" s="325"/>
      <c r="PHB8" s="325"/>
      <c r="PHC8" s="325"/>
      <c r="PHD8" s="325"/>
      <c r="PHE8" s="325"/>
      <c r="PHF8" s="325"/>
      <c r="PHG8" s="325"/>
      <c r="PHH8" s="325"/>
      <c r="PHI8" s="325"/>
      <c r="PHJ8" s="325"/>
      <c r="PHK8" s="325"/>
      <c r="PHL8" s="325"/>
      <c r="PHM8" s="325"/>
      <c r="PHN8" s="325"/>
      <c r="PHO8" s="325"/>
      <c r="PHP8" s="325"/>
      <c r="PHQ8" s="325"/>
      <c r="PHR8" s="325"/>
      <c r="PHS8" s="325"/>
      <c r="PHT8" s="325"/>
      <c r="PHU8" s="325"/>
      <c r="PHV8" s="325"/>
      <c r="PHW8" s="325"/>
      <c r="PHX8" s="325"/>
      <c r="PHY8" s="325"/>
      <c r="PHZ8" s="325"/>
      <c r="PIA8" s="325"/>
      <c r="PIB8" s="325"/>
      <c r="PIC8" s="325"/>
      <c r="PID8" s="325"/>
      <c r="PIE8" s="325"/>
      <c r="PIF8" s="325"/>
      <c r="PIG8" s="325"/>
      <c r="PIH8" s="325"/>
      <c r="PII8" s="325"/>
      <c r="PIJ8" s="325"/>
      <c r="PIK8" s="325"/>
      <c r="PIL8" s="325"/>
      <c r="PIM8" s="325"/>
      <c r="PIN8" s="325"/>
      <c r="PIO8" s="325"/>
      <c r="PIP8" s="325"/>
      <c r="PIQ8" s="325"/>
      <c r="PIR8" s="325"/>
      <c r="PIS8" s="325"/>
      <c r="PIT8" s="325"/>
      <c r="PIU8" s="325"/>
      <c r="PIV8" s="325"/>
      <c r="PIW8" s="325"/>
      <c r="PIX8" s="325"/>
      <c r="PIY8" s="325"/>
      <c r="PIZ8" s="325"/>
      <c r="PJA8" s="325"/>
      <c r="PJB8" s="325"/>
      <c r="PJC8" s="325"/>
      <c r="PJD8" s="325"/>
      <c r="PJE8" s="325"/>
      <c r="PJF8" s="325"/>
      <c r="PJG8" s="325"/>
      <c r="PJH8" s="325"/>
      <c r="PJI8" s="325"/>
      <c r="PJJ8" s="325"/>
      <c r="PJK8" s="325"/>
      <c r="PJL8" s="325"/>
      <c r="PJM8" s="325"/>
      <c r="PJN8" s="325"/>
      <c r="PJO8" s="325"/>
      <c r="PJP8" s="325"/>
      <c r="PJQ8" s="325"/>
      <c r="PJR8" s="325"/>
      <c r="PJS8" s="325"/>
      <c r="PJT8" s="325"/>
      <c r="PJU8" s="325"/>
      <c r="PJV8" s="325"/>
      <c r="PJW8" s="325"/>
      <c r="PJX8" s="325"/>
      <c r="PJY8" s="325"/>
      <c r="PJZ8" s="325"/>
      <c r="PKA8" s="325"/>
      <c r="PKB8" s="325"/>
      <c r="PKC8" s="325"/>
      <c r="PKD8" s="325"/>
      <c r="PKE8" s="325"/>
      <c r="PKF8" s="325"/>
      <c r="PKG8" s="325"/>
      <c r="PKH8" s="325"/>
      <c r="PKI8" s="325"/>
      <c r="PKJ8" s="325"/>
      <c r="PKK8" s="325"/>
      <c r="PKL8" s="325"/>
      <c r="PKM8" s="325"/>
      <c r="PKN8" s="325"/>
      <c r="PKO8" s="325"/>
      <c r="PKP8" s="325"/>
      <c r="PKQ8" s="325"/>
      <c r="PKR8" s="325"/>
      <c r="PKS8" s="325"/>
      <c r="PKT8" s="325"/>
      <c r="PKU8" s="325"/>
      <c r="PKV8" s="325"/>
      <c r="PKW8" s="325"/>
      <c r="PKX8" s="325"/>
      <c r="PKY8" s="325"/>
      <c r="PKZ8" s="325"/>
      <c r="PLA8" s="325"/>
      <c r="PLB8" s="325"/>
      <c r="PLC8" s="325"/>
      <c r="PLD8" s="325"/>
      <c r="PLE8" s="325"/>
      <c r="PLF8" s="325"/>
      <c r="PLG8" s="325"/>
      <c r="PLH8" s="325"/>
      <c r="PLI8" s="325"/>
      <c r="PLJ8" s="325"/>
      <c r="PLK8" s="325"/>
      <c r="PLL8" s="325"/>
      <c r="PLM8" s="325"/>
      <c r="PLN8" s="325"/>
      <c r="PLO8" s="325"/>
      <c r="PLP8" s="325"/>
      <c r="PLQ8" s="325"/>
      <c r="PLR8" s="325"/>
      <c r="PLS8" s="325"/>
      <c r="PLT8" s="325"/>
      <c r="PLU8" s="325"/>
      <c r="PLV8" s="325"/>
      <c r="PLW8" s="325"/>
      <c r="PLX8" s="325"/>
      <c r="PLY8" s="325"/>
      <c r="PLZ8" s="325"/>
      <c r="PMA8" s="325"/>
      <c r="PMB8" s="325"/>
      <c r="PMC8" s="325"/>
      <c r="PMD8" s="325"/>
      <c r="PME8" s="325"/>
      <c r="PMF8" s="325"/>
      <c r="PMG8" s="325"/>
      <c r="PMH8" s="325"/>
      <c r="PMI8" s="325"/>
      <c r="PMJ8" s="325"/>
      <c r="PMK8" s="325"/>
      <c r="PML8" s="325"/>
      <c r="PMM8" s="325"/>
      <c r="PMN8" s="325"/>
      <c r="PMO8" s="325"/>
      <c r="PMP8" s="325"/>
      <c r="PMQ8" s="325"/>
      <c r="PMR8" s="325"/>
      <c r="PMS8" s="325"/>
      <c r="PMT8" s="325"/>
      <c r="PMU8" s="325"/>
      <c r="PMV8" s="325"/>
      <c r="PMW8" s="325"/>
      <c r="PMX8" s="325"/>
      <c r="PMY8" s="325"/>
      <c r="PMZ8" s="325"/>
      <c r="PNA8" s="325"/>
      <c r="PNB8" s="325"/>
      <c r="PNC8" s="325"/>
      <c r="PND8" s="325"/>
      <c r="PNE8" s="325"/>
      <c r="PNF8" s="325"/>
      <c r="PNG8" s="325"/>
      <c r="PNH8" s="325"/>
      <c r="PNI8" s="325"/>
      <c r="PNJ8" s="325"/>
      <c r="PNK8" s="325"/>
      <c r="PNL8" s="325"/>
      <c r="PNM8" s="325"/>
      <c r="PNN8" s="325"/>
      <c r="PNO8" s="325"/>
      <c r="PNP8" s="325"/>
      <c r="PNQ8" s="325"/>
      <c r="PNR8" s="325"/>
      <c r="PNS8" s="325"/>
      <c r="PNT8" s="325"/>
      <c r="PNU8" s="325"/>
      <c r="PNV8" s="325"/>
      <c r="PNW8" s="325"/>
      <c r="PNX8" s="325"/>
      <c r="PNY8" s="325"/>
      <c r="PNZ8" s="325"/>
      <c r="POA8" s="325"/>
      <c r="POB8" s="325"/>
      <c r="POC8" s="325"/>
      <c r="POD8" s="325"/>
      <c r="POE8" s="325"/>
      <c r="POF8" s="325"/>
      <c r="POG8" s="325"/>
      <c r="POH8" s="325"/>
      <c r="POI8" s="325"/>
      <c r="POJ8" s="325"/>
      <c r="POK8" s="325"/>
      <c r="POL8" s="325"/>
      <c r="POM8" s="325"/>
      <c r="PON8" s="325"/>
      <c r="POO8" s="325"/>
      <c r="POP8" s="325"/>
      <c r="POQ8" s="325"/>
      <c r="POR8" s="325"/>
      <c r="POS8" s="325"/>
      <c r="POT8" s="325"/>
      <c r="POU8" s="325"/>
      <c r="POV8" s="325"/>
      <c r="POW8" s="325"/>
      <c r="POX8" s="325"/>
      <c r="POY8" s="325"/>
      <c r="POZ8" s="325"/>
      <c r="PPA8" s="325"/>
      <c r="PPB8" s="325"/>
      <c r="PPC8" s="325"/>
      <c r="PPD8" s="325"/>
      <c r="PPE8" s="325"/>
      <c r="PPF8" s="325"/>
      <c r="PPG8" s="325"/>
      <c r="PPH8" s="325"/>
      <c r="PPI8" s="325"/>
      <c r="PPJ8" s="325"/>
      <c r="PPK8" s="325"/>
      <c r="PPL8" s="325"/>
      <c r="PPM8" s="325"/>
      <c r="PPN8" s="325"/>
      <c r="PPO8" s="325"/>
      <c r="PPP8" s="325"/>
      <c r="PPQ8" s="325"/>
      <c r="PPR8" s="325"/>
      <c r="PPS8" s="325"/>
      <c r="PPT8" s="325"/>
      <c r="PPU8" s="325"/>
      <c r="PPV8" s="325"/>
      <c r="PPW8" s="325"/>
      <c r="PPX8" s="325"/>
      <c r="PPY8" s="325"/>
      <c r="PPZ8" s="325"/>
      <c r="PQA8" s="325"/>
      <c r="PQB8" s="325"/>
      <c r="PQC8" s="325"/>
      <c r="PQD8" s="325"/>
      <c r="PQE8" s="325"/>
      <c r="PQF8" s="325"/>
      <c r="PQG8" s="325"/>
      <c r="PQH8" s="325"/>
      <c r="PQI8" s="325"/>
      <c r="PQJ8" s="325"/>
      <c r="PQK8" s="325"/>
      <c r="PQL8" s="325"/>
      <c r="PQM8" s="325"/>
      <c r="PQN8" s="325"/>
      <c r="PQO8" s="325"/>
      <c r="PQP8" s="325"/>
      <c r="PQQ8" s="325"/>
      <c r="PQR8" s="325"/>
      <c r="PQS8" s="325"/>
      <c r="PQT8" s="325"/>
      <c r="PQU8" s="325"/>
      <c r="PQV8" s="325"/>
      <c r="PQW8" s="325"/>
      <c r="PQX8" s="325"/>
      <c r="PQY8" s="325"/>
      <c r="PQZ8" s="325"/>
      <c r="PRA8" s="325"/>
      <c r="PRB8" s="325"/>
      <c r="PRC8" s="325"/>
      <c r="PRD8" s="325"/>
      <c r="PRE8" s="325"/>
      <c r="PRF8" s="325"/>
      <c r="PRG8" s="325"/>
      <c r="PRH8" s="325"/>
      <c r="PRI8" s="325"/>
      <c r="PRJ8" s="325"/>
      <c r="PRK8" s="325"/>
      <c r="PRL8" s="325"/>
      <c r="PRM8" s="325"/>
      <c r="PRN8" s="325"/>
      <c r="PRO8" s="325"/>
      <c r="PRP8" s="325"/>
      <c r="PRQ8" s="325"/>
      <c r="PRR8" s="325"/>
      <c r="PRS8" s="325"/>
      <c r="PRT8" s="325"/>
      <c r="PRU8" s="325"/>
      <c r="PRV8" s="325"/>
      <c r="PRW8" s="325"/>
      <c r="PRX8" s="325"/>
      <c r="PRY8" s="325"/>
      <c r="PRZ8" s="325"/>
      <c r="PSA8" s="325"/>
      <c r="PSB8" s="325"/>
      <c r="PSC8" s="325"/>
      <c r="PSD8" s="325"/>
      <c r="PSE8" s="325"/>
      <c r="PSF8" s="325"/>
      <c r="PSG8" s="325"/>
      <c r="PSH8" s="325"/>
      <c r="PSI8" s="325"/>
      <c r="PSJ8" s="325"/>
      <c r="PSK8" s="325"/>
      <c r="PSL8" s="325"/>
      <c r="PSM8" s="325"/>
      <c r="PSN8" s="325"/>
      <c r="PSO8" s="325"/>
      <c r="PSP8" s="325"/>
      <c r="PSQ8" s="325"/>
      <c r="PSR8" s="325"/>
      <c r="PSS8" s="325"/>
      <c r="PST8" s="325"/>
      <c r="PSU8" s="325"/>
      <c r="PSV8" s="325"/>
      <c r="PSW8" s="325"/>
      <c r="PSX8" s="325"/>
      <c r="PSY8" s="325"/>
      <c r="PSZ8" s="325"/>
      <c r="PTA8" s="325"/>
      <c r="PTB8" s="325"/>
      <c r="PTC8" s="325"/>
      <c r="PTD8" s="325"/>
      <c r="PTE8" s="325"/>
      <c r="PTF8" s="325"/>
      <c r="PTG8" s="325"/>
      <c r="PTH8" s="325"/>
      <c r="PTI8" s="325"/>
      <c r="PTJ8" s="325"/>
      <c r="PTK8" s="325"/>
      <c r="PTL8" s="325"/>
      <c r="PTM8" s="325"/>
      <c r="PTN8" s="325"/>
      <c r="PTO8" s="325"/>
      <c r="PTP8" s="325"/>
      <c r="PTQ8" s="325"/>
      <c r="PTR8" s="325"/>
      <c r="PTS8" s="325"/>
      <c r="PTT8" s="325"/>
      <c r="PTU8" s="325"/>
      <c r="PTV8" s="325"/>
      <c r="PTW8" s="325"/>
      <c r="PTX8" s="325"/>
      <c r="PTY8" s="325"/>
      <c r="PTZ8" s="325"/>
      <c r="PUA8" s="325"/>
      <c r="PUB8" s="325"/>
      <c r="PUC8" s="325"/>
      <c r="PUD8" s="325"/>
      <c r="PUE8" s="325"/>
      <c r="PUF8" s="325"/>
      <c r="PUG8" s="325"/>
      <c r="PUH8" s="325"/>
      <c r="PUI8" s="325"/>
      <c r="PUJ8" s="325"/>
      <c r="PUK8" s="325"/>
      <c r="PUL8" s="325"/>
      <c r="PUM8" s="325"/>
      <c r="PUN8" s="325"/>
      <c r="PUO8" s="325"/>
      <c r="PUP8" s="325"/>
      <c r="PUQ8" s="325"/>
      <c r="PUR8" s="325"/>
      <c r="PUS8" s="325"/>
      <c r="PUT8" s="325"/>
      <c r="PUU8" s="325"/>
      <c r="PUV8" s="325"/>
      <c r="PUW8" s="325"/>
      <c r="PUX8" s="325"/>
      <c r="PUY8" s="325"/>
      <c r="PUZ8" s="325"/>
      <c r="PVA8" s="325"/>
      <c r="PVB8" s="325"/>
      <c r="PVC8" s="325"/>
      <c r="PVD8" s="325"/>
      <c r="PVE8" s="325"/>
      <c r="PVF8" s="325"/>
      <c r="PVG8" s="325"/>
      <c r="PVH8" s="325"/>
      <c r="PVI8" s="325"/>
      <c r="PVJ8" s="325"/>
      <c r="PVK8" s="325"/>
      <c r="PVL8" s="325"/>
      <c r="PVM8" s="325"/>
      <c r="PVN8" s="325"/>
      <c r="PVO8" s="325"/>
      <c r="PVP8" s="325"/>
      <c r="PVQ8" s="325"/>
      <c r="PVR8" s="325"/>
      <c r="PVS8" s="325"/>
      <c r="PVT8" s="325"/>
      <c r="PVU8" s="325"/>
      <c r="PVV8" s="325"/>
      <c r="PVW8" s="325"/>
      <c r="PVX8" s="325"/>
      <c r="PVY8" s="325"/>
      <c r="PVZ8" s="325"/>
      <c r="PWA8" s="325"/>
      <c r="PWB8" s="325"/>
      <c r="PWC8" s="325"/>
      <c r="PWD8" s="325"/>
      <c r="PWE8" s="325"/>
      <c r="PWF8" s="325"/>
      <c r="PWG8" s="325"/>
      <c r="PWH8" s="325"/>
      <c r="PWI8" s="325"/>
      <c r="PWJ8" s="325"/>
      <c r="PWK8" s="325"/>
      <c r="PWL8" s="325"/>
      <c r="PWM8" s="325"/>
      <c r="PWN8" s="325"/>
      <c r="PWO8" s="325"/>
      <c r="PWP8" s="325"/>
      <c r="PWQ8" s="325"/>
      <c r="PWR8" s="325"/>
      <c r="PWS8" s="325"/>
      <c r="PWT8" s="325"/>
      <c r="PWU8" s="325"/>
      <c r="PWV8" s="325"/>
      <c r="PWW8" s="325"/>
      <c r="PWX8" s="325"/>
      <c r="PWY8" s="325"/>
      <c r="PWZ8" s="325"/>
      <c r="PXA8" s="325"/>
      <c r="PXB8" s="325"/>
      <c r="PXC8" s="325"/>
      <c r="PXD8" s="325"/>
      <c r="PXE8" s="325"/>
      <c r="PXF8" s="325"/>
      <c r="PXG8" s="325"/>
      <c r="PXH8" s="325"/>
      <c r="PXI8" s="325"/>
      <c r="PXJ8" s="325"/>
      <c r="PXK8" s="325"/>
      <c r="PXL8" s="325"/>
      <c r="PXM8" s="325"/>
      <c r="PXN8" s="325"/>
      <c r="PXO8" s="325"/>
      <c r="PXP8" s="325"/>
      <c r="PXQ8" s="325"/>
      <c r="PXR8" s="325"/>
      <c r="PXS8" s="325"/>
      <c r="PXT8" s="325"/>
      <c r="PXU8" s="325"/>
      <c r="PXV8" s="325"/>
      <c r="PXW8" s="325"/>
      <c r="PXX8" s="325"/>
      <c r="PXY8" s="325"/>
      <c r="PXZ8" s="325"/>
      <c r="PYA8" s="325"/>
      <c r="PYB8" s="325"/>
      <c r="PYC8" s="325"/>
      <c r="PYD8" s="325"/>
      <c r="PYE8" s="325"/>
      <c r="PYF8" s="325"/>
      <c r="PYG8" s="325"/>
      <c r="PYH8" s="325"/>
      <c r="PYI8" s="325"/>
      <c r="PYJ8" s="325"/>
      <c r="PYK8" s="325"/>
      <c r="PYL8" s="325"/>
      <c r="PYM8" s="325"/>
      <c r="PYN8" s="325"/>
      <c r="PYO8" s="325"/>
      <c r="PYP8" s="325"/>
      <c r="PYQ8" s="325"/>
      <c r="PYR8" s="325"/>
      <c r="PYS8" s="325"/>
      <c r="PYT8" s="325"/>
      <c r="PYU8" s="325"/>
      <c r="PYV8" s="325"/>
      <c r="PYW8" s="325"/>
      <c r="PYX8" s="325"/>
      <c r="PYY8" s="325"/>
      <c r="PYZ8" s="325"/>
      <c r="PZA8" s="325"/>
      <c r="PZB8" s="325"/>
      <c r="PZC8" s="325"/>
      <c r="PZD8" s="325"/>
      <c r="PZE8" s="325"/>
      <c r="PZF8" s="325"/>
      <c r="PZG8" s="325"/>
      <c r="PZH8" s="325"/>
      <c r="PZI8" s="325"/>
      <c r="PZJ8" s="325"/>
      <c r="PZK8" s="325"/>
      <c r="PZL8" s="325"/>
      <c r="PZM8" s="325"/>
      <c r="PZN8" s="325"/>
      <c r="PZO8" s="325"/>
      <c r="PZP8" s="325"/>
      <c r="PZQ8" s="325"/>
      <c r="PZR8" s="325"/>
      <c r="PZS8" s="325"/>
      <c r="PZT8" s="325"/>
      <c r="PZU8" s="325"/>
      <c r="PZV8" s="325"/>
      <c r="PZW8" s="325"/>
      <c r="PZX8" s="325"/>
      <c r="PZY8" s="325"/>
      <c r="PZZ8" s="325"/>
      <c r="QAA8" s="325"/>
      <c r="QAB8" s="325"/>
      <c r="QAC8" s="325"/>
      <c r="QAD8" s="325"/>
      <c r="QAE8" s="325"/>
      <c r="QAF8" s="325"/>
      <c r="QAG8" s="325"/>
      <c r="QAH8" s="325"/>
      <c r="QAI8" s="325"/>
      <c r="QAJ8" s="325"/>
      <c r="QAK8" s="325"/>
      <c r="QAL8" s="325"/>
      <c r="QAM8" s="325"/>
      <c r="QAN8" s="325"/>
      <c r="QAO8" s="325"/>
      <c r="QAP8" s="325"/>
      <c r="QAQ8" s="325"/>
      <c r="QAR8" s="325"/>
      <c r="QAS8" s="325"/>
      <c r="QAT8" s="325"/>
      <c r="QAU8" s="325"/>
      <c r="QAV8" s="325"/>
      <c r="QAW8" s="325"/>
      <c r="QAX8" s="325"/>
      <c r="QAY8" s="325"/>
      <c r="QAZ8" s="325"/>
      <c r="QBA8" s="325"/>
      <c r="QBB8" s="325"/>
      <c r="QBC8" s="325"/>
      <c r="QBD8" s="325"/>
      <c r="QBE8" s="325"/>
      <c r="QBF8" s="325"/>
      <c r="QBG8" s="325"/>
      <c r="QBH8" s="325"/>
      <c r="QBI8" s="325"/>
      <c r="QBJ8" s="325"/>
      <c r="QBK8" s="325"/>
      <c r="QBL8" s="325"/>
      <c r="QBM8" s="325"/>
      <c r="QBN8" s="325"/>
      <c r="QBO8" s="325"/>
      <c r="QBP8" s="325"/>
      <c r="QBQ8" s="325"/>
      <c r="QBR8" s="325"/>
      <c r="QBS8" s="325"/>
      <c r="QBT8" s="325"/>
      <c r="QBU8" s="325"/>
      <c r="QBV8" s="325"/>
      <c r="QBW8" s="325"/>
      <c r="QBX8" s="325"/>
      <c r="QBY8" s="325"/>
      <c r="QBZ8" s="325"/>
      <c r="QCA8" s="325"/>
      <c r="QCB8" s="325"/>
      <c r="QCC8" s="325"/>
      <c r="QCD8" s="325"/>
      <c r="QCE8" s="325"/>
      <c r="QCF8" s="325"/>
      <c r="QCG8" s="325"/>
      <c r="QCH8" s="325"/>
      <c r="QCI8" s="325"/>
      <c r="QCJ8" s="325"/>
      <c r="QCK8" s="325"/>
      <c r="QCL8" s="325"/>
      <c r="QCM8" s="325"/>
      <c r="QCN8" s="325"/>
      <c r="QCO8" s="325"/>
      <c r="QCP8" s="325"/>
      <c r="QCQ8" s="325"/>
      <c r="QCR8" s="325"/>
      <c r="QCS8" s="325"/>
      <c r="QCT8" s="325"/>
      <c r="QCU8" s="325"/>
      <c r="QCV8" s="325"/>
      <c r="QCW8" s="325"/>
      <c r="QCX8" s="325"/>
      <c r="QCY8" s="325"/>
      <c r="QCZ8" s="325"/>
      <c r="QDA8" s="325"/>
      <c r="QDB8" s="325"/>
      <c r="QDC8" s="325"/>
      <c r="QDD8" s="325"/>
      <c r="QDE8" s="325"/>
      <c r="QDF8" s="325"/>
      <c r="QDG8" s="325"/>
      <c r="QDH8" s="325"/>
      <c r="QDI8" s="325"/>
      <c r="QDJ8" s="325"/>
      <c r="QDK8" s="325"/>
      <c r="QDL8" s="325"/>
      <c r="QDM8" s="325"/>
      <c r="QDN8" s="325"/>
      <c r="QDO8" s="325"/>
      <c r="QDP8" s="325"/>
      <c r="QDQ8" s="325"/>
      <c r="QDR8" s="325"/>
      <c r="QDS8" s="325"/>
      <c r="QDT8" s="325"/>
      <c r="QDU8" s="325"/>
      <c r="QDV8" s="325"/>
      <c r="QDW8" s="325"/>
      <c r="QDX8" s="325"/>
      <c r="QDY8" s="325"/>
      <c r="QDZ8" s="325"/>
      <c r="QEA8" s="325"/>
      <c r="QEB8" s="325"/>
      <c r="QEC8" s="325"/>
      <c r="QED8" s="325"/>
      <c r="QEE8" s="325"/>
      <c r="QEF8" s="325"/>
      <c r="QEG8" s="325"/>
      <c r="QEH8" s="325"/>
      <c r="QEI8" s="325"/>
      <c r="QEJ8" s="325"/>
      <c r="QEK8" s="325"/>
      <c r="QEL8" s="325"/>
      <c r="QEM8" s="325"/>
      <c r="QEN8" s="325"/>
      <c r="QEO8" s="325"/>
      <c r="QEP8" s="325"/>
      <c r="QEQ8" s="325"/>
      <c r="QER8" s="325"/>
      <c r="QES8" s="325"/>
      <c r="QET8" s="325"/>
      <c r="QEU8" s="325"/>
      <c r="QEV8" s="325"/>
      <c r="QEW8" s="325"/>
      <c r="QEX8" s="325"/>
      <c r="QEY8" s="325"/>
      <c r="QEZ8" s="325"/>
      <c r="QFA8" s="325"/>
      <c r="QFB8" s="325"/>
      <c r="QFC8" s="325"/>
      <c r="QFD8" s="325"/>
      <c r="QFE8" s="325"/>
      <c r="QFF8" s="325"/>
      <c r="QFG8" s="325"/>
      <c r="QFH8" s="325"/>
      <c r="QFI8" s="325"/>
      <c r="QFJ8" s="325"/>
      <c r="QFK8" s="325"/>
      <c r="QFL8" s="325"/>
      <c r="QFM8" s="325"/>
      <c r="QFN8" s="325"/>
      <c r="QFO8" s="325"/>
      <c r="QFP8" s="325"/>
      <c r="QFQ8" s="325"/>
      <c r="QFR8" s="325"/>
      <c r="QFS8" s="325"/>
      <c r="QFT8" s="325"/>
      <c r="QFU8" s="325"/>
      <c r="QFV8" s="325"/>
      <c r="QFW8" s="325"/>
      <c r="QFX8" s="325"/>
      <c r="QFY8" s="325"/>
      <c r="QFZ8" s="325"/>
      <c r="QGA8" s="325"/>
      <c r="QGB8" s="325"/>
      <c r="QGC8" s="325"/>
      <c r="QGD8" s="325"/>
      <c r="QGE8" s="325"/>
      <c r="QGF8" s="325"/>
      <c r="QGG8" s="325"/>
      <c r="QGH8" s="325"/>
      <c r="QGI8" s="325"/>
      <c r="QGJ8" s="325"/>
      <c r="QGK8" s="325"/>
      <c r="QGL8" s="325"/>
      <c r="QGM8" s="325"/>
      <c r="QGN8" s="325"/>
      <c r="QGO8" s="325"/>
      <c r="QGP8" s="325"/>
      <c r="QGQ8" s="325"/>
      <c r="QGR8" s="325"/>
      <c r="QGS8" s="325"/>
      <c r="QGT8" s="325"/>
      <c r="QGU8" s="325"/>
      <c r="QGV8" s="325"/>
      <c r="QGW8" s="325"/>
      <c r="QGX8" s="325"/>
      <c r="QGY8" s="325"/>
      <c r="QGZ8" s="325"/>
      <c r="QHA8" s="325"/>
      <c r="QHB8" s="325"/>
      <c r="QHC8" s="325"/>
      <c r="QHD8" s="325"/>
      <c r="QHE8" s="325"/>
      <c r="QHF8" s="325"/>
      <c r="QHG8" s="325"/>
      <c r="QHH8" s="325"/>
      <c r="QHI8" s="325"/>
      <c r="QHJ8" s="325"/>
      <c r="QHK8" s="325"/>
      <c r="QHL8" s="325"/>
      <c r="QHM8" s="325"/>
      <c r="QHN8" s="325"/>
      <c r="QHO8" s="325"/>
      <c r="QHP8" s="325"/>
      <c r="QHQ8" s="325"/>
      <c r="QHR8" s="325"/>
      <c r="QHS8" s="325"/>
      <c r="QHT8" s="325"/>
      <c r="QHU8" s="325"/>
      <c r="QHV8" s="325"/>
      <c r="QHW8" s="325"/>
      <c r="QHX8" s="325"/>
      <c r="QHY8" s="325"/>
      <c r="QHZ8" s="325"/>
      <c r="QIA8" s="325"/>
      <c r="QIB8" s="325"/>
      <c r="QIC8" s="325"/>
      <c r="QID8" s="325"/>
      <c r="QIE8" s="325"/>
      <c r="QIF8" s="325"/>
      <c r="QIG8" s="325"/>
      <c r="QIH8" s="325"/>
      <c r="QII8" s="325"/>
      <c r="QIJ8" s="325"/>
      <c r="QIK8" s="325"/>
      <c r="QIL8" s="325"/>
      <c r="QIM8" s="325"/>
      <c r="QIN8" s="325"/>
      <c r="QIO8" s="325"/>
      <c r="QIP8" s="325"/>
      <c r="QIQ8" s="325"/>
      <c r="QIR8" s="325"/>
      <c r="QIS8" s="325"/>
      <c r="QIT8" s="325"/>
      <c r="QIU8" s="325"/>
      <c r="QIV8" s="325"/>
      <c r="QIW8" s="325"/>
      <c r="QIX8" s="325"/>
      <c r="QIY8" s="325"/>
      <c r="QIZ8" s="325"/>
      <c r="QJA8" s="325"/>
      <c r="QJB8" s="325"/>
      <c r="QJC8" s="325"/>
      <c r="QJD8" s="325"/>
      <c r="QJE8" s="325"/>
      <c r="QJF8" s="325"/>
      <c r="QJG8" s="325"/>
      <c r="QJH8" s="325"/>
      <c r="QJI8" s="325"/>
      <c r="QJJ8" s="325"/>
      <c r="QJK8" s="325"/>
      <c r="QJL8" s="325"/>
      <c r="QJM8" s="325"/>
      <c r="QJN8" s="325"/>
      <c r="QJO8" s="325"/>
      <c r="QJP8" s="325"/>
      <c r="QJQ8" s="325"/>
      <c r="QJR8" s="325"/>
      <c r="QJS8" s="325"/>
      <c r="QJT8" s="325"/>
      <c r="QJU8" s="325"/>
      <c r="QJV8" s="325"/>
      <c r="QJW8" s="325"/>
      <c r="QJX8" s="325"/>
      <c r="QJY8" s="325"/>
      <c r="QJZ8" s="325"/>
      <c r="QKA8" s="325"/>
      <c r="QKB8" s="325"/>
      <c r="QKC8" s="325"/>
      <c r="QKD8" s="325"/>
      <c r="QKE8" s="325"/>
      <c r="QKF8" s="325"/>
      <c r="QKG8" s="325"/>
      <c r="QKH8" s="325"/>
      <c r="QKI8" s="325"/>
      <c r="QKJ8" s="325"/>
      <c r="QKK8" s="325"/>
      <c r="QKL8" s="325"/>
      <c r="QKM8" s="325"/>
      <c r="QKN8" s="325"/>
      <c r="QKO8" s="325"/>
      <c r="QKP8" s="325"/>
      <c r="QKQ8" s="325"/>
      <c r="QKR8" s="325"/>
      <c r="QKS8" s="325"/>
      <c r="QKT8" s="325"/>
      <c r="QKU8" s="325"/>
      <c r="QKV8" s="325"/>
      <c r="QKW8" s="325"/>
      <c r="QKX8" s="325"/>
      <c r="QKY8" s="325"/>
      <c r="QKZ8" s="325"/>
      <c r="QLA8" s="325"/>
      <c r="QLB8" s="325"/>
      <c r="QLC8" s="325"/>
      <c r="QLD8" s="325"/>
      <c r="QLE8" s="325"/>
      <c r="QLF8" s="325"/>
      <c r="QLG8" s="325"/>
      <c r="QLH8" s="325"/>
      <c r="QLI8" s="325"/>
      <c r="QLJ8" s="325"/>
      <c r="QLK8" s="325"/>
      <c r="QLL8" s="325"/>
      <c r="QLM8" s="325"/>
      <c r="QLN8" s="325"/>
      <c r="QLO8" s="325"/>
      <c r="QLP8" s="325"/>
      <c r="QLQ8" s="325"/>
      <c r="QLR8" s="325"/>
      <c r="QLS8" s="325"/>
      <c r="QLT8" s="325"/>
      <c r="QLU8" s="325"/>
      <c r="QLV8" s="325"/>
      <c r="QLW8" s="325"/>
      <c r="QLX8" s="325"/>
      <c r="QLY8" s="325"/>
      <c r="QLZ8" s="325"/>
      <c r="QMA8" s="325"/>
      <c r="QMB8" s="325"/>
      <c r="QMC8" s="325"/>
      <c r="QMD8" s="325"/>
      <c r="QME8" s="325"/>
      <c r="QMF8" s="325"/>
      <c r="QMG8" s="325"/>
      <c r="QMH8" s="325"/>
      <c r="QMI8" s="325"/>
      <c r="QMJ8" s="325"/>
      <c r="QMK8" s="325"/>
      <c r="QML8" s="325"/>
      <c r="QMM8" s="325"/>
      <c r="QMN8" s="325"/>
      <c r="QMO8" s="325"/>
      <c r="QMP8" s="325"/>
      <c r="QMQ8" s="325"/>
      <c r="QMR8" s="325"/>
      <c r="QMS8" s="325"/>
      <c r="QMT8" s="325"/>
      <c r="QMU8" s="325"/>
      <c r="QMV8" s="325"/>
      <c r="QMW8" s="325"/>
      <c r="QMX8" s="325"/>
      <c r="QMY8" s="325"/>
      <c r="QMZ8" s="325"/>
      <c r="QNA8" s="325"/>
      <c r="QNB8" s="325"/>
      <c r="QNC8" s="325"/>
      <c r="QND8" s="325"/>
      <c r="QNE8" s="325"/>
      <c r="QNF8" s="325"/>
      <c r="QNG8" s="325"/>
      <c r="QNH8" s="325"/>
      <c r="QNI8" s="325"/>
      <c r="QNJ8" s="325"/>
      <c r="QNK8" s="325"/>
      <c r="QNL8" s="325"/>
      <c r="QNM8" s="325"/>
      <c r="QNN8" s="325"/>
      <c r="QNO8" s="325"/>
      <c r="QNP8" s="325"/>
      <c r="QNQ8" s="325"/>
      <c r="QNR8" s="325"/>
      <c r="QNS8" s="325"/>
      <c r="QNT8" s="325"/>
      <c r="QNU8" s="325"/>
      <c r="QNV8" s="325"/>
      <c r="QNW8" s="325"/>
      <c r="QNX8" s="325"/>
      <c r="QNY8" s="325"/>
      <c r="QNZ8" s="325"/>
      <c r="QOA8" s="325"/>
      <c r="QOB8" s="325"/>
      <c r="QOC8" s="325"/>
      <c r="QOD8" s="325"/>
      <c r="QOE8" s="325"/>
      <c r="QOF8" s="325"/>
      <c r="QOG8" s="325"/>
      <c r="QOH8" s="325"/>
      <c r="QOI8" s="325"/>
      <c r="QOJ8" s="325"/>
      <c r="QOK8" s="325"/>
      <c r="QOL8" s="325"/>
      <c r="QOM8" s="325"/>
      <c r="QON8" s="325"/>
      <c r="QOO8" s="325"/>
      <c r="QOP8" s="325"/>
      <c r="QOQ8" s="325"/>
      <c r="QOR8" s="325"/>
      <c r="QOS8" s="325"/>
      <c r="QOT8" s="325"/>
      <c r="QOU8" s="325"/>
      <c r="QOV8" s="325"/>
      <c r="QOW8" s="325"/>
      <c r="QOX8" s="325"/>
      <c r="QOY8" s="325"/>
      <c r="QOZ8" s="325"/>
      <c r="QPA8" s="325"/>
      <c r="QPB8" s="325"/>
      <c r="QPC8" s="325"/>
      <c r="QPD8" s="325"/>
      <c r="QPE8" s="325"/>
      <c r="QPF8" s="325"/>
      <c r="QPG8" s="325"/>
      <c r="QPH8" s="325"/>
      <c r="QPI8" s="325"/>
      <c r="QPJ8" s="325"/>
      <c r="QPK8" s="325"/>
      <c r="QPL8" s="325"/>
      <c r="QPM8" s="325"/>
      <c r="QPN8" s="325"/>
      <c r="QPO8" s="325"/>
      <c r="QPP8" s="325"/>
      <c r="QPQ8" s="325"/>
      <c r="QPR8" s="325"/>
      <c r="QPS8" s="325"/>
      <c r="QPT8" s="325"/>
      <c r="QPU8" s="325"/>
      <c r="QPV8" s="325"/>
      <c r="QPW8" s="325"/>
      <c r="QPX8" s="325"/>
      <c r="QPY8" s="325"/>
      <c r="QPZ8" s="325"/>
      <c r="QQA8" s="325"/>
      <c r="QQB8" s="325"/>
      <c r="QQC8" s="325"/>
      <c r="QQD8" s="325"/>
      <c r="QQE8" s="325"/>
      <c r="QQF8" s="325"/>
      <c r="QQG8" s="325"/>
      <c r="QQH8" s="325"/>
      <c r="QQI8" s="325"/>
      <c r="QQJ8" s="325"/>
      <c r="QQK8" s="325"/>
      <c r="QQL8" s="325"/>
      <c r="QQM8" s="325"/>
      <c r="QQN8" s="325"/>
      <c r="QQO8" s="325"/>
      <c r="QQP8" s="325"/>
      <c r="QQQ8" s="325"/>
      <c r="QQR8" s="325"/>
      <c r="QQS8" s="325"/>
      <c r="QQT8" s="325"/>
      <c r="QQU8" s="325"/>
      <c r="QQV8" s="325"/>
      <c r="QQW8" s="325"/>
      <c r="QQX8" s="325"/>
      <c r="QQY8" s="325"/>
      <c r="QQZ8" s="325"/>
      <c r="QRA8" s="325"/>
      <c r="QRB8" s="325"/>
      <c r="QRC8" s="325"/>
      <c r="QRD8" s="325"/>
      <c r="QRE8" s="325"/>
      <c r="QRF8" s="325"/>
      <c r="QRG8" s="325"/>
      <c r="QRH8" s="325"/>
      <c r="QRI8" s="325"/>
      <c r="QRJ8" s="325"/>
      <c r="QRK8" s="325"/>
      <c r="QRL8" s="325"/>
      <c r="QRM8" s="325"/>
      <c r="QRN8" s="325"/>
      <c r="QRO8" s="325"/>
      <c r="QRP8" s="325"/>
      <c r="QRQ8" s="325"/>
      <c r="QRR8" s="325"/>
      <c r="QRS8" s="325"/>
      <c r="QRT8" s="325"/>
      <c r="QRU8" s="325"/>
      <c r="QRV8" s="325"/>
      <c r="QRW8" s="325"/>
      <c r="QRX8" s="325"/>
      <c r="QRY8" s="325"/>
      <c r="QRZ8" s="325"/>
      <c r="QSA8" s="325"/>
      <c r="QSB8" s="325"/>
      <c r="QSC8" s="325"/>
      <c r="QSD8" s="325"/>
      <c r="QSE8" s="325"/>
      <c r="QSF8" s="325"/>
      <c r="QSG8" s="325"/>
      <c r="QSH8" s="325"/>
      <c r="QSI8" s="325"/>
      <c r="QSJ8" s="325"/>
      <c r="QSK8" s="325"/>
      <c r="QSL8" s="325"/>
      <c r="QSM8" s="325"/>
      <c r="QSN8" s="325"/>
      <c r="QSO8" s="325"/>
      <c r="QSP8" s="325"/>
      <c r="QSQ8" s="325"/>
      <c r="QSR8" s="325"/>
      <c r="QSS8" s="325"/>
      <c r="QST8" s="325"/>
      <c r="QSU8" s="325"/>
      <c r="QSV8" s="325"/>
      <c r="QSW8" s="325"/>
      <c r="QSX8" s="325"/>
      <c r="QSY8" s="325"/>
      <c r="QSZ8" s="325"/>
      <c r="QTA8" s="325"/>
      <c r="QTB8" s="325"/>
      <c r="QTC8" s="325"/>
      <c r="QTD8" s="325"/>
      <c r="QTE8" s="325"/>
      <c r="QTF8" s="325"/>
      <c r="QTG8" s="325"/>
      <c r="QTH8" s="325"/>
      <c r="QTI8" s="325"/>
      <c r="QTJ8" s="325"/>
      <c r="QTK8" s="325"/>
      <c r="QTL8" s="325"/>
      <c r="QTM8" s="325"/>
      <c r="QTN8" s="325"/>
      <c r="QTO8" s="325"/>
      <c r="QTP8" s="325"/>
      <c r="QTQ8" s="325"/>
      <c r="QTR8" s="325"/>
      <c r="QTS8" s="325"/>
      <c r="QTT8" s="325"/>
      <c r="QTU8" s="325"/>
      <c r="QTV8" s="325"/>
      <c r="QTW8" s="325"/>
      <c r="QTX8" s="325"/>
      <c r="QTY8" s="325"/>
      <c r="QTZ8" s="325"/>
      <c r="QUA8" s="325"/>
      <c r="QUB8" s="325"/>
      <c r="QUC8" s="325"/>
      <c r="QUD8" s="325"/>
      <c r="QUE8" s="325"/>
      <c r="QUF8" s="325"/>
      <c r="QUG8" s="325"/>
      <c r="QUH8" s="325"/>
      <c r="QUI8" s="325"/>
      <c r="QUJ8" s="325"/>
      <c r="QUK8" s="325"/>
      <c r="QUL8" s="325"/>
      <c r="QUM8" s="325"/>
      <c r="QUN8" s="325"/>
      <c r="QUO8" s="325"/>
      <c r="QUP8" s="325"/>
      <c r="QUQ8" s="325"/>
      <c r="QUR8" s="325"/>
      <c r="QUS8" s="325"/>
      <c r="QUT8" s="325"/>
      <c r="QUU8" s="325"/>
      <c r="QUV8" s="325"/>
      <c r="QUW8" s="325"/>
      <c r="QUX8" s="325"/>
      <c r="QUY8" s="325"/>
      <c r="QUZ8" s="325"/>
      <c r="QVA8" s="325"/>
      <c r="QVB8" s="325"/>
      <c r="QVC8" s="325"/>
      <c r="QVD8" s="325"/>
      <c r="QVE8" s="325"/>
      <c r="QVF8" s="325"/>
      <c r="QVG8" s="325"/>
      <c r="QVH8" s="325"/>
      <c r="QVI8" s="325"/>
      <c r="QVJ8" s="325"/>
      <c r="QVK8" s="325"/>
      <c r="QVL8" s="325"/>
      <c r="QVM8" s="325"/>
      <c r="QVN8" s="325"/>
      <c r="QVO8" s="325"/>
      <c r="QVP8" s="325"/>
      <c r="QVQ8" s="325"/>
      <c r="QVR8" s="325"/>
      <c r="QVS8" s="325"/>
      <c r="QVT8" s="325"/>
      <c r="QVU8" s="325"/>
      <c r="QVV8" s="325"/>
      <c r="QVW8" s="325"/>
      <c r="QVX8" s="325"/>
      <c r="QVY8" s="325"/>
      <c r="QVZ8" s="325"/>
      <c r="QWA8" s="325"/>
      <c r="QWB8" s="325"/>
      <c r="QWC8" s="325"/>
      <c r="QWD8" s="325"/>
      <c r="QWE8" s="325"/>
      <c r="QWF8" s="325"/>
      <c r="QWG8" s="325"/>
      <c r="QWH8" s="325"/>
      <c r="QWI8" s="325"/>
      <c r="QWJ8" s="325"/>
      <c r="QWK8" s="325"/>
      <c r="QWL8" s="325"/>
      <c r="QWM8" s="325"/>
      <c r="QWN8" s="325"/>
      <c r="QWO8" s="325"/>
      <c r="QWP8" s="325"/>
      <c r="QWQ8" s="325"/>
      <c r="QWR8" s="325"/>
      <c r="QWS8" s="325"/>
      <c r="QWT8" s="325"/>
      <c r="QWU8" s="325"/>
      <c r="QWV8" s="325"/>
      <c r="QWW8" s="325"/>
      <c r="QWX8" s="325"/>
      <c r="QWY8" s="325"/>
      <c r="QWZ8" s="325"/>
      <c r="QXA8" s="325"/>
      <c r="QXB8" s="325"/>
      <c r="QXC8" s="325"/>
      <c r="QXD8" s="325"/>
      <c r="QXE8" s="325"/>
      <c r="QXF8" s="325"/>
      <c r="QXG8" s="325"/>
      <c r="QXH8" s="325"/>
      <c r="QXI8" s="325"/>
      <c r="QXJ8" s="325"/>
      <c r="QXK8" s="325"/>
      <c r="QXL8" s="325"/>
      <c r="QXM8" s="325"/>
      <c r="QXN8" s="325"/>
      <c r="QXO8" s="325"/>
      <c r="QXP8" s="325"/>
      <c r="QXQ8" s="325"/>
      <c r="QXR8" s="325"/>
      <c r="QXS8" s="325"/>
      <c r="QXT8" s="325"/>
      <c r="QXU8" s="325"/>
      <c r="QXV8" s="325"/>
      <c r="QXW8" s="325"/>
      <c r="QXX8" s="325"/>
      <c r="QXY8" s="325"/>
      <c r="QXZ8" s="325"/>
      <c r="QYA8" s="325"/>
      <c r="QYB8" s="325"/>
      <c r="QYC8" s="325"/>
      <c r="QYD8" s="325"/>
      <c r="QYE8" s="325"/>
      <c r="QYF8" s="325"/>
      <c r="QYG8" s="325"/>
      <c r="QYH8" s="325"/>
      <c r="QYI8" s="325"/>
      <c r="QYJ8" s="325"/>
      <c r="QYK8" s="325"/>
      <c r="QYL8" s="325"/>
      <c r="QYM8" s="325"/>
      <c r="QYN8" s="325"/>
      <c r="QYO8" s="325"/>
      <c r="QYP8" s="325"/>
      <c r="QYQ8" s="325"/>
      <c r="QYR8" s="325"/>
      <c r="QYS8" s="325"/>
      <c r="QYT8" s="325"/>
      <c r="QYU8" s="325"/>
      <c r="QYV8" s="325"/>
      <c r="QYW8" s="325"/>
      <c r="QYX8" s="325"/>
      <c r="QYY8" s="325"/>
      <c r="QYZ8" s="325"/>
      <c r="QZA8" s="325"/>
      <c r="QZB8" s="325"/>
      <c r="QZC8" s="325"/>
      <c r="QZD8" s="325"/>
      <c r="QZE8" s="325"/>
      <c r="QZF8" s="325"/>
      <c r="QZG8" s="325"/>
      <c r="QZH8" s="325"/>
      <c r="QZI8" s="325"/>
      <c r="QZJ8" s="325"/>
      <c r="QZK8" s="325"/>
      <c r="QZL8" s="325"/>
      <c r="QZM8" s="325"/>
      <c r="QZN8" s="325"/>
      <c r="QZO8" s="325"/>
      <c r="QZP8" s="325"/>
      <c r="QZQ8" s="325"/>
      <c r="QZR8" s="325"/>
      <c r="QZS8" s="325"/>
      <c r="QZT8" s="325"/>
      <c r="QZU8" s="325"/>
      <c r="QZV8" s="325"/>
      <c r="QZW8" s="325"/>
      <c r="QZX8" s="325"/>
      <c r="QZY8" s="325"/>
      <c r="QZZ8" s="325"/>
      <c r="RAA8" s="325"/>
      <c r="RAB8" s="325"/>
      <c r="RAC8" s="325"/>
      <c r="RAD8" s="325"/>
      <c r="RAE8" s="325"/>
      <c r="RAF8" s="325"/>
      <c r="RAG8" s="325"/>
      <c r="RAH8" s="325"/>
      <c r="RAI8" s="325"/>
      <c r="RAJ8" s="325"/>
      <c r="RAK8" s="325"/>
      <c r="RAL8" s="325"/>
      <c r="RAM8" s="325"/>
      <c r="RAN8" s="325"/>
      <c r="RAO8" s="325"/>
      <c r="RAP8" s="325"/>
      <c r="RAQ8" s="325"/>
      <c r="RAR8" s="325"/>
      <c r="RAS8" s="325"/>
      <c r="RAT8" s="325"/>
      <c r="RAU8" s="325"/>
      <c r="RAV8" s="325"/>
      <c r="RAW8" s="325"/>
      <c r="RAX8" s="325"/>
      <c r="RAY8" s="325"/>
      <c r="RAZ8" s="325"/>
      <c r="RBA8" s="325"/>
      <c r="RBB8" s="325"/>
      <c r="RBC8" s="325"/>
      <c r="RBD8" s="325"/>
      <c r="RBE8" s="325"/>
      <c r="RBF8" s="325"/>
      <c r="RBG8" s="325"/>
      <c r="RBH8" s="325"/>
      <c r="RBI8" s="325"/>
      <c r="RBJ8" s="325"/>
      <c r="RBK8" s="325"/>
      <c r="RBL8" s="325"/>
      <c r="RBM8" s="325"/>
      <c r="RBN8" s="325"/>
      <c r="RBO8" s="325"/>
      <c r="RBP8" s="325"/>
      <c r="RBQ8" s="325"/>
      <c r="RBR8" s="325"/>
      <c r="RBS8" s="325"/>
      <c r="RBT8" s="325"/>
      <c r="RBU8" s="325"/>
      <c r="RBV8" s="325"/>
      <c r="RBW8" s="325"/>
      <c r="RBX8" s="325"/>
      <c r="RBY8" s="325"/>
      <c r="RBZ8" s="325"/>
      <c r="RCA8" s="325"/>
      <c r="RCB8" s="325"/>
      <c r="RCC8" s="325"/>
      <c r="RCD8" s="325"/>
      <c r="RCE8" s="325"/>
      <c r="RCF8" s="325"/>
      <c r="RCG8" s="325"/>
      <c r="RCH8" s="325"/>
      <c r="RCI8" s="325"/>
      <c r="RCJ8" s="325"/>
      <c r="RCK8" s="325"/>
      <c r="RCL8" s="325"/>
      <c r="RCM8" s="325"/>
      <c r="RCN8" s="325"/>
      <c r="RCO8" s="325"/>
      <c r="RCP8" s="325"/>
      <c r="RCQ8" s="325"/>
      <c r="RCR8" s="325"/>
      <c r="RCS8" s="325"/>
      <c r="RCT8" s="325"/>
      <c r="RCU8" s="325"/>
      <c r="RCV8" s="325"/>
      <c r="RCW8" s="325"/>
      <c r="RCX8" s="325"/>
      <c r="RCY8" s="325"/>
      <c r="RCZ8" s="325"/>
      <c r="RDA8" s="325"/>
      <c r="RDB8" s="325"/>
      <c r="RDC8" s="325"/>
      <c r="RDD8" s="325"/>
      <c r="RDE8" s="325"/>
      <c r="RDF8" s="325"/>
      <c r="RDG8" s="325"/>
      <c r="RDH8" s="325"/>
      <c r="RDI8" s="325"/>
      <c r="RDJ8" s="325"/>
      <c r="RDK8" s="325"/>
      <c r="RDL8" s="325"/>
      <c r="RDM8" s="325"/>
      <c r="RDN8" s="325"/>
      <c r="RDO8" s="325"/>
      <c r="RDP8" s="325"/>
      <c r="RDQ8" s="325"/>
      <c r="RDR8" s="325"/>
      <c r="RDS8" s="325"/>
      <c r="RDT8" s="325"/>
      <c r="RDU8" s="325"/>
      <c r="RDV8" s="325"/>
      <c r="RDW8" s="325"/>
      <c r="RDX8" s="325"/>
      <c r="RDY8" s="325"/>
      <c r="RDZ8" s="325"/>
      <c r="REA8" s="325"/>
      <c r="REB8" s="325"/>
      <c r="REC8" s="325"/>
      <c r="RED8" s="325"/>
      <c r="REE8" s="325"/>
      <c r="REF8" s="325"/>
      <c r="REG8" s="325"/>
      <c r="REH8" s="325"/>
      <c r="REI8" s="325"/>
      <c r="REJ8" s="325"/>
      <c r="REK8" s="325"/>
      <c r="REL8" s="325"/>
      <c r="REM8" s="325"/>
      <c r="REN8" s="325"/>
      <c r="REO8" s="325"/>
      <c r="REP8" s="325"/>
      <c r="REQ8" s="325"/>
      <c r="RER8" s="325"/>
      <c r="RES8" s="325"/>
      <c r="RET8" s="325"/>
      <c r="REU8" s="325"/>
      <c r="REV8" s="325"/>
      <c r="REW8" s="325"/>
      <c r="REX8" s="325"/>
      <c r="REY8" s="325"/>
      <c r="REZ8" s="325"/>
      <c r="RFA8" s="325"/>
      <c r="RFB8" s="325"/>
      <c r="RFC8" s="325"/>
      <c r="RFD8" s="325"/>
      <c r="RFE8" s="325"/>
      <c r="RFF8" s="325"/>
      <c r="RFG8" s="325"/>
      <c r="RFH8" s="325"/>
      <c r="RFI8" s="325"/>
      <c r="RFJ8" s="325"/>
      <c r="RFK8" s="325"/>
      <c r="RFL8" s="325"/>
      <c r="RFM8" s="325"/>
      <c r="RFN8" s="325"/>
      <c r="RFO8" s="325"/>
      <c r="RFP8" s="325"/>
      <c r="RFQ8" s="325"/>
      <c r="RFR8" s="325"/>
      <c r="RFS8" s="325"/>
      <c r="RFT8" s="325"/>
      <c r="RFU8" s="325"/>
      <c r="RFV8" s="325"/>
      <c r="RFW8" s="325"/>
      <c r="RFX8" s="325"/>
      <c r="RFY8" s="325"/>
      <c r="RFZ8" s="325"/>
      <c r="RGA8" s="325"/>
      <c r="RGB8" s="325"/>
      <c r="RGC8" s="325"/>
      <c r="RGD8" s="325"/>
      <c r="RGE8" s="325"/>
      <c r="RGF8" s="325"/>
      <c r="RGG8" s="325"/>
      <c r="RGH8" s="325"/>
      <c r="RGI8" s="325"/>
      <c r="RGJ8" s="325"/>
      <c r="RGK8" s="325"/>
      <c r="RGL8" s="325"/>
      <c r="RGM8" s="325"/>
      <c r="RGN8" s="325"/>
      <c r="RGO8" s="325"/>
      <c r="RGP8" s="325"/>
      <c r="RGQ8" s="325"/>
      <c r="RGR8" s="325"/>
      <c r="RGS8" s="325"/>
      <c r="RGT8" s="325"/>
      <c r="RGU8" s="325"/>
      <c r="RGV8" s="325"/>
      <c r="RGW8" s="325"/>
      <c r="RGX8" s="325"/>
      <c r="RGY8" s="325"/>
      <c r="RGZ8" s="325"/>
      <c r="RHA8" s="325"/>
      <c r="RHB8" s="325"/>
      <c r="RHC8" s="325"/>
      <c r="RHD8" s="325"/>
      <c r="RHE8" s="325"/>
      <c r="RHF8" s="325"/>
      <c r="RHG8" s="325"/>
      <c r="RHH8" s="325"/>
      <c r="RHI8" s="325"/>
      <c r="RHJ8" s="325"/>
      <c r="RHK8" s="325"/>
      <c r="RHL8" s="325"/>
      <c r="RHM8" s="325"/>
      <c r="RHN8" s="325"/>
      <c r="RHO8" s="325"/>
      <c r="RHP8" s="325"/>
      <c r="RHQ8" s="325"/>
      <c r="RHR8" s="325"/>
      <c r="RHS8" s="325"/>
      <c r="RHT8" s="325"/>
      <c r="RHU8" s="325"/>
      <c r="RHV8" s="325"/>
      <c r="RHW8" s="325"/>
      <c r="RHX8" s="325"/>
      <c r="RHY8" s="325"/>
      <c r="RHZ8" s="325"/>
      <c r="RIA8" s="325"/>
      <c r="RIB8" s="325"/>
      <c r="RIC8" s="325"/>
      <c r="RID8" s="325"/>
      <c r="RIE8" s="325"/>
      <c r="RIF8" s="325"/>
      <c r="RIG8" s="325"/>
      <c r="RIH8" s="325"/>
      <c r="RII8" s="325"/>
      <c r="RIJ8" s="325"/>
      <c r="RIK8" s="325"/>
      <c r="RIL8" s="325"/>
      <c r="RIM8" s="325"/>
      <c r="RIN8" s="325"/>
      <c r="RIO8" s="325"/>
      <c r="RIP8" s="325"/>
      <c r="RIQ8" s="325"/>
      <c r="RIR8" s="325"/>
      <c r="RIS8" s="325"/>
      <c r="RIT8" s="325"/>
      <c r="RIU8" s="325"/>
      <c r="RIV8" s="325"/>
      <c r="RIW8" s="325"/>
      <c r="RIX8" s="325"/>
      <c r="RIY8" s="325"/>
      <c r="RIZ8" s="325"/>
      <c r="RJA8" s="325"/>
      <c r="RJB8" s="325"/>
      <c r="RJC8" s="325"/>
      <c r="RJD8" s="325"/>
      <c r="RJE8" s="325"/>
      <c r="RJF8" s="325"/>
      <c r="RJG8" s="325"/>
      <c r="RJH8" s="325"/>
      <c r="RJI8" s="325"/>
      <c r="RJJ8" s="325"/>
      <c r="RJK8" s="325"/>
      <c r="RJL8" s="325"/>
      <c r="RJM8" s="325"/>
      <c r="RJN8" s="325"/>
      <c r="RJO8" s="325"/>
      <c r="RJP8" s="325"/>
      <c r="RJQ8" s="325"/>
      <c r="RJR8" s="325"/>
      <c r="RJS8" s="325"/>
      <c r="RJT8" s="325"/>
      <c r="RJU8" s="325"/>
      <c r="RJV8" s="325"/>
      <c r="RJW8" s="325"/>
      <c r="RJX8" s="325"/>
      <c r="RJY8" s="325"/>
      <c r="RJZ8" s="325"/>
      <c r="RKA8" s="325"/>
      <c r="RKB8" s="325"/>
      <c r="RKC8" s="325"/>
      <c r="RKD8" s="325"/>
      <c r="RKE8" s="325"/>
      <c r="RKF8" s="325"/>
      <c r="RKG8" s="325"/>
      <c r="RKH8" s="325"/>
      <c r="RKI8" s="325"/>
      <c r="RKJ8" s="325"/>
      <c r="RKK8" s="325"/>
      <c r="RKL8" s="325"/>
      <c r="RKM8" s="325"/>
      <c r="RKN8" s="325"/>
      <c r="RKO8" s="325"/>
      <c r="RKP8" s="325"/>
      <c r="RKQ8" s="325"/>
      <c r="RKR8" s="325"/>
      <c r="RKS8" s="325"/>
      <c r="RKT8" s="325"/>
      <c r="RKU8" s="325"/>
      <c r="RKV8" s="325"/>
      <c r="RKW8" s="325"/>
      <c r="RKX8" s="325"/>
      <c r="RKY8" s="325"/>
      <c r="RKZ8" s="325"/>
      <c r="RLA8" s="325"/>
      <c r="RLB8" s="325"/>
      <c r="RLC8" s="325"/>
      <c r="RLD8" s="325"/>
      <c r="RLE8" s="325"/>
      <c r="RLF8" s="325"/>
      <c r="RLG8" s="325"/>
      <c r="RLH8" s="325"/>
      <c r="RLI8" s="325"/>
      <c r="RLJ8" s="325"/>
      <c r="RLK8" s="325"/>
      <c r="RLL8" s="325"/>
      <c r="RLM8" s="325"/>
      <c r="RLN8" s="325"/>
      <c r="RLO8" s="325"/>
      <c r="RLP8" s="325"/>
      <c r="RLQ8" s="325"/>
      <c r="RLR8" s="325"/>
      <c r="RLS8" s="325"/>
      <c r="RLT8" s="325"/>
      <c r="RLU8" s="325"/>
      <c r="RLV8" s="325"/>
      <c r="RLW8" s="325"/>
      <c r="RLX8" s="325"/>
      <c r="RLY8" s="325"/>
      <c r="RLZ8" s="325"/>
      <c r="RMA8" s="325"/>
      <c r="RMB8" s="325"/>
      <c r="RMC8" s="325"/>
      <c r="RMD8" s="325"/>
      <c r="RME8" s="325"/>
      <c r="RMF8" s="325"/>
      <c r="RMG8" s="325"/>
      <c r="RMH8" s="325"/>
      <c r="RMI8" s="325"/>
      <c r="RMJ8" s="325"/>
      <c r="RMK8" s="325"/>
      <c r="RML8" s="325"/>
      <c r="RMM8" s="325"/>
      <c r="RMN8" s="325"/>
      <c r="RMO8" s="325"/>
      <c r="RMP8" s="325"/>
      <c r="RMQ8" s="325"/>
      <c r="RMR8" s="325"/>
      <c r="RMS8" s="325"/>
      <c r="RMT8" s="325"/>
      <c r="RMU8" s="325"/>
      <c r="RMV8" s="325"/>
      <c r="RMW8" s="325"/>
      <c r="RMX8" s="325"/>
      <c r="RMY8" s="325"/>
      <c r="RMZ8" s="325"/>
      <c r="RNA8" s="325"/>
      <c r="RNB8" s="325"/>
      <c r="RNC8" s="325"/>
      <c r="RND8" s="325"/>
      <c r="RNE8" s="325"/>
      <c r="RNF8" s="325"/>
      <c r="RNG8" s="325"/>
      <c r="RNH8" s="325"/>
      <c r="RNI8" s="325"/>
      <c r="RNJ8" s="325"/>
      <c r="RNK8" s="325"/>
      <c r="RNL8" s="325"/>
      <c r="RNM8" s="325"/>
      <c r="RNN8" s="325"/>
      <c r="RNO8" s="325"/>
      <c r="RNP8" s="325"/>
      <c r="RNQ8" s="325"/>
      <c r="RNR8" s="325"/>
      <c r="RNS8" s="325"/>
      <c r="RNT8" s="325"/>
      <c r="RNU8" s="325"/>
      <c r="RNV8" s="325"/>
      <c r="RNW8" s="325"/>
      <c r="RNX8" s="325"/>
      <c r="RNY8" s="325"/>
      <c r="RNZ8" s="325"/>
      <c r="ROA8" s="325"/>
      <c r="ROB8" s="325"/>
      <c r="ROC8" s="325"/>
      <c r="ROD8" s="325"/>
      <c r="ROE8" s="325"/>
      <c r="ROF8" s="325"/>
      <c r="ROG8" s="325"/>
      <c r="ROH8" s="325"/>
      <c r="ROI8" s="325"/>
      <c r="ROJ8" s="325"/>
      <c r="ROK8" s="325"/>
      <c r="ROL8" s="325"/>
      <c r="ROM8" s="325"/>
      <c r="RON8" s="325"/>
      <c r="ROO8" s="325"/>
      <c r="ROP8" s="325"/>
      <c r="ROQ8" s="325"/>
      <c r="ROR8" s="325"/>
      <c r="ROS8" s="325"/>
      <c r="ROT8" s="325"/>
      <c r="ROU8" s="325"/>
      <c r="ROV8" s="325"/>
      <c r="ROW8" s="325"/>
      <c r="ROX8" s="325"/>
      <c r="ROY8" s="325"/>
      <c r="ROZ8" s="325"/>
      <c r="RPA8" s="325"/>
      <c r="RPB8" s="325"/>
      <c r="RPC8" s="325"/>
      <c r="RPD8" s="325"/>
      <c r="RPE8" s="325"/>
      <c r="RPF8" s="325"/>
      <c r="RPG8" s="325"/>
      <c r="RPH8" s="325"/>
      <c r="RPI8" s="325"/>
      <c r="RPJ8" s="325"/>
      <c r="RPK8" s="325"/>
      <c r="RPL8" s="325"/>
      <c r="RPM8" s="325"/>
      <c r="RPN8" s="325"/>
      <c r="RPO8" s="325"/>
      <c r="RPP8" s="325"/>
      <c r="RPQ8" s="325"/>
      <c r="RPR8" s="325"/>
      <c r="RPS8" s="325"/>
      <c r="RPT8" s="325"/>
      <c r="RPU8" s="325"/>
      <c r="RPV8" s="325"/>
      <c r="RPW8" s="325"/>
      <c r="RPX8" s="325"/>
      <c r="RPY8" s="325"/>
      <c r="RPZ8" s="325"/>
      <c r="RQA8" s="325"/>
      <c r="RQB8" s="325"/>
      <c r="RQC8" s="325"/>
      <c r="RQD8" s="325"/>
      <c r="RQE8" s="325"/>
      <c r="RQF8" s="325"/>
      <c r="RQG8" s="325"/>
      <c r="RQH8" s="325"/>
      <c r="RQI8" s="325"/>
      <c r="RQJ8" s="325"/>
      <c r="RQK8" s="325"/>
      <c r="RQL8" s="325"/>
      <c r="RQM8" s="325"/>
      <c r="RQN8" s="325"/>
      <c r="RQO8" s="325"/>
      <c r="RQP8" s="325"/>
      <c r="RQQ8" s="325"/>
      <c r="RQR8" s="325"/>
      <c r="RQS8" s="325"/>
      <c r="RQT8" s="325"/>
      <c r="RQU8" s="325"/>
      <c r="RQV8" s="325"/>
      <c r="RQW8" s="325"/>
      <c r="RQX8" s="325"/>
      <c r="RQY8" s="325"/>
      <c r="RQZ8" s="325"/>
      <c r="RRA8" s="325"/>
      <c r="RRB8" s="325"/>
      <c r="RRC8" s="325"/>
      <c r="RRD8" s="325"/>
      <c r="RRE8" s="325"/>
      <c r="RRF8" s="325"/>
      <c r="RRG8" s="325"/>
      <c r="RRH8" s="325"/>
      <c r="RRI8" s="325"/>
      <c r="RRJ8" s="325"/>
      <c r="RRK8" s="325"/>
      <c r="RRL8" s="325"/>
      <c r="RRM8" s="325"/>
      <c r="RRN8" s="325"/>
      <c r="RRO8" s="325"/>
      <c r="RRP8" s="325"/>
      <c r="RRQ8" s="325"/>
      <c r="RRR8" s="325"/>
      <c r="RRS8" s="325"/>
      <c r="RRT8" s="325"/>
      <c r="RRU8" s="325"/>
      <c r="RRV8" s="325"/>
      <c r="RRW8" s="325"/>
      <c r="RRX8" s="325"/>
      <c r="RRY8" s="325"/>
      <c r="RRZ8" s="325"/>
      <c r="RSA8" s="325"/>
      <c r="RSB8" s="325"/>
      <c r="RSC8" s="325"/>
      <c r="RSD8" s="325"/>
      <c r="RSE8" s="325"/>
      <c r="RSF8" s="325"/>
      <c r="RSG8" s="325"/>
      <c r="RSH8" s="325"/>
      <c r="RSI8" s="325"/>
      <c r="RSJ8" s="325"/>
      <c r="RSK8" s="325"/>
      <c r="RSL8" s="325"/>
      <c r="RSM8" s="325"/>
      <c r="RSN8" s="325"/>
      <c r="RSO8" s="325"/>
      <c r="RSP8" s="325"/>
      <c r="RSQ8" s="325"/>
      <c r="RSR8" s="325"/>
      <c r="RSS8" s="325"/>
      <c r="RST8" s="325"/>
      <c r="RSU8" s="325"/>
      <c r="RSV8" s="325"/>
      <c r="RSW8" s="325"/>
      <c r="RSX8" s="325"/>
      <c r="RSY8" s="325"/>
      <c r="RSZ8" s="325"/>
      <c r="RTA8" s="325"/>
      <c r="RTB8" s="325"/>
      <c r="RTC8" s="325"/>
      <c r="RTD8" s="325"/>
      <c r="RTE8" s="325"/>
      <c r="RTF8" s="325"/>
      <c r="RTG8" s="325"/>
      <c r="RTH8" s="325"/>
      <c r="RTI8" s="325"/>
      <c r="RTJ8" s="325"/>
      <c r="RTK8" s="325"/>
      <c r="RTL8" s="325"/>
      <c r="RTM8" s="325"/>
      <c r="RTN8" s="325"/>
      <c r="RTO8" s="325"/>
      <c r="RTP8" s="325"/>
      <c r="RTQ8" s="325"/>
      <c r="RTR8" s="325"/>
      <c r="RTS8" s="325"/>
      <c r="RTT8" s="325"/>
      <c r="RTU8" s="325"/>
      <c r="RTV8" s="325"/>
      <c r="RTW8" s="325"/>
      <c r="RTX8" s="325"/>
      <c r="RTY8" s="325"/>
      <c r="RTZ8" s="325"/>
      <c r="RUA8" s="325"/>
      <c r="RUB8" s="325"/>
      <c r="RUC8" s="325"/>
      <c r="RUD8" s="325"/>
      <c r="RUE8" s="325"/>
      <c r="RUF8" s="325"/>
      <c r="RUG8" s="325"/>
      <c r="RUH8" s="325"/>
      <c r="RUI8" s="325"/>
      <c r="RUJ8" s="325"/>
      <c r="RUK8" s="325"/>
      <c r="RUL8" s="325"/>
      <c r="RUM8" s="325"/>
      <c r="RUN8" s="325"/>
      <c r="RUO8" s="325"/>
      <c r="RUP8" s="325"/>
      <c r="RUQ8" s="325"/>
      <c r="RUR8" s="325"/>
      <c r="RUS8" s="325"/>
      <c r="RUT8" s="325"/>
      <c r="RUU8" s="325"/>
      <c r="RUV8" s="325"/>
      <c r="RUW8" s="325"/>
      <c r="RUX8" s="325"/>
      <c r="RUY8" s="325"/>
      <c r="RUZ8" s="325"/>
      <c r="RVA8" s="325"/>
      <c r="RVB8" s="325"/>
      <c r="RVC8" s="325"/>
      <c r="RVD8" s="325"/>
      <c r="RVE8" s="325"/>
      <c r="RVF8" s="325"/>
      <c r="RVG8" s="325"/>
      <c r="RVH8" s="325"/>
      <c r="RVI8" s="325"/>
      <c r="RVJ8" s="325"/>
      <c r="RVK8" s="325"/>
      <c r="RVL8" s="325"/>
      <c r="RVM8" s="325"/>
      <c r="RVN8" s="325"/>
      <c r="RVO8" s="325"/>
      <c r="RVP8" s="325"/>
      <c r="RVQ8" s="325"/>
      <c r="RVR8" s="325"/>
      <c r="RVS8" s="325"/>
      <c r="RVT8" s="325"/>
      <c r="RVU8" s="325"/>
      <c r="RVV8" s="325"/>
      <c r="RVW8" s="325"/>
      <c r="RVX8" s="325"/>
      <c r="RVY8" s="325"/>
      <c r="RVZ8" s="325"/>
      <c r="RWA8" s="325"/>
      <c r="RWB8" s="325"/>
      <c r="RWC8" s="325"/>
      <c r="RWD8" s="325"/>
      <c r="RWE8" s="325"/>
      <c r="RWF8" s="325"/>
      <c r="RWG8" s="325"/>
      <c r="RWH8" s="325"/>
      <c r="RWI8" s="325"/>
      <c r="RWJ8" s="325"/>
      <c r="RWK8" s="325"/>
      <c r="RWL8" s="325"/>
      <c r="RWM8" s="325"/>
      <c r="RWN8" s="325"/>
      <c r="RWO8" s="325"/>
      <c r="RWP8" s="325"/>
      <c r="RWQ8" s="325"/>
      <c r="RWR8" s="325"/>
      <c r="RWS8" s="325"/>
      <c r="RWT8" s="325"/>
      <c r="RWU8" s="325"/>
      <c r="RWV8" s="325"/>
      <c r="RWW8" s="325"/>
      <c r="RWX8" s="325"/>
      <c r="RWY8" s="325"/>
      <c r="RWZ8" s="325"/>
      <c r="RXA8" s="325"/>
      <c r="RXB8" s="325"/>
      <c r="RXC8" s="325"/>
      <c r="RXD8" s="325"/>
      <c r="RXE8" s="325"/>
      <c r="RXF8" s="325"/>
      <c r="RXG8" s="325"/>
      <c r="RXH8" s="325"/>
      <c r="RXI8" s="325"/>
      <c r="RXJ8" s="325"/>
      <c r="RXK8" s="325"/>
      <c r="RXL8" s="325"/>
      <c r="RXM8" s="325"/>
      <c r="RXN8" s="325"/>
      <c r="RXO8" s="325"/>
      <c r="RXP8" s="325"/>
      <c r="RXQ8" s="325"/>
      <c r="RXR8" s="325"/>
      <c r="RXS8" s="325"/>
      <c r="RXT8" s="325"/>
      <c r="RXU8" s="325"/>
      <c r="RXV8" s="325"/>
      <c r="RXW8" s="325"/>
      <c r="RXX8" s="325"/>
      <c r="RXY8" s="325"/>
      <c r="RXZ8" s="325"/>
      <c r="RYA8" s="325"/>
      <c r="RYB8" s="325"/>
      <c r="RYC8" s="325"/>
      <c r="RYD8" s="325"/>
      <c r="RYE8" s="325"/>
      <c r="RYF8" s="325"/>
      <c r="RYG8" s="325"/>
      <c r="RYH8" s="325"/>
      <c r="RYI8" s="325"/>
      <c r="RYJ8" s="325"/>
      <c r="RYK8" s="325"/>
      <c r="RYL8" s="325"/>
      <c r="RYM8" s="325"/>
      <c r="RYN8" s="325"/>
      <c r="RYO8" s="325"/>
      <c r="RYP8" s="325"/>
      <c r="RYQ8" s="325"/>
      <c r="RYR8" s="325"/>
      <c r="RYS8" s="325"/>
      <c r="RYT8" s="325"/>
      <c r="RYU8" s="325"/>
      <c r="RYV8" s="325"/>
      <c r="RYW8" s="325"/>
      <c r="RYX8" s="325"/>
      <c r="RYY8" s="325"/>
      <c r="RYZ8" s="325"/>
      <c r="RZA8" s="325"/>
      <c r="RZB8" s="325"/>
      <c r="RZC8" s="325"/>
      <c r="RZD8" s="325"/>
      <c r="RZE8" s="325"/>
      <c r="RZF8" s="325"/>
      <c r="RZG8" s="325"/>
      <c r="RZH8" s="325"/>
      <c r="RZI8" s="325"/>
      <c r="RZJ8" s="325"/>
      <c r="RZK8" s="325"/>
      <c r="RZL8" s="325"/>
      <c r="RZM8" s="325"/>
      <c r="RZN8" s="325"/>
      <c r="RZO8" s="325"/>
      <c r="RZP8" s="325"/>
      <c r="RZQ8" s="325"/>
      <c r="RZR8" s="325"/>
      <c r="RZS8" s="325"/>
      <c r="RZT8" s="325"/>
      <c r="RZU8" s="325"/>
      <c r="RZV8" s="325"/>
      <c r="RZW8" s="325"/>
      <c r="RZX8" s="325"/>
      <c r="RZY8" s="325"/>
      <c r="RZZ8" s="325"/>
      <c r="SAA8" s="325"/>
      <c r="SAB8" s="325"/>
      <c r="SAC8" s="325"/>
      <c r="SAD8" s="325"/>
      <c r="SAE8" s="325"/>
      <c r="SAF8" s="325"/>
      <c r="SAG8" s="325"/>
      <c r="SAH8" s="325"/>
      <c r="SAI8" s="325"/>
      <c r="SAJ8" s="325"/>
      <c r="SAK8" s="325"/>
      <c r="SAL8" s="325"/>
      <c r="SAM8" s="325"/>
      <c r="SAN8" s="325"/>
      <c r="SAO8" s="325"/>
      <c r="SAP8" s="325"/>
      <c r="SAQ8" s="325"/>
      <c r="SAR8" s="325"/>
      <c r="SAS8" s="325"/>
      <c r="SAT8" s="325"/>
      <c r="SAU8" s="325"/>
      <c r="SAV8" s="325"/>
      <c r="SAW8" s="325"/>
      <c r="SAX8" s="325"/>
      <c r="SAY8" s="325"/>
      <c r="SAZ8" s="325"/>
      <c r="SBA8" s="325"/>
      <c r="SBB8" s="325"/>
      <c r="SBC8" s="325"/>
      <c r="SBD8" s="325"/>
      <c r="SBE8" s="325"/>
      <c r="SBF8" s="325"/>
      <c r="SBG8" s="325"/>
      <c r="SBH8" s="325"/>
      <c r="SBI8" s="325"/>
      <c r="SBJ8" s="325"/>
      <c r="SBK8" s="325"/>
      <c r="SBL8" s="325"/>
      <c r="SBM8" s="325"/>
      <c r="SBN8" s="325"/>
      <c r="SBO8" s="325"/>
      <c r="SBP8" s="325"/>
      <c r="SBQ8" s="325"/>
      <c r="SBR8" s="325"/>
      <c r="SBS8" s="325"/>
      <c r="SBT8" s="325"/>
      <c r="SBU8" s="325"/>
      <c r="SBV8" s="325"/>
      <c r="SBW8" s="325"/>
      <c r="SBX8" s="325"/>
      <c r="SBY8" s="325"/>
      <c r="SBZ8" s="325"/>
      <c r="SCA8" s="325"/>
      <c r="SCB8" s="325"/>
      <c r="SCC8" s="325"/>
      <c r="SCD8" s="325"/>
      <c r="SCE8" s="325"/>
      <c r="SCF8" s="325"/>
      <c r="SCG8" s="325"/>
      <c r="SCH8" s="325"/>
      <c r="SCI8" s="325"/>
      <c r="SCJ8" s="325"/>
      <c r="SCK8" s="325"/>
      <c r="SCL8" s="325"/>
      <c r="SCM8" s="325"/>
      <c r="SCN8" s="325"/>
      <c r="SCO8" s="325"/>
      <c r="SCP8" s="325"/>
      <c r="SCQ8" s="325"/>
      <c r="SCR8" s="325"/>
      <c r="SCS8" s="325"/>
      <c r="SCT8" s="325"/>
      <c r="SCU8" s="325"/>
      <c r="SCV8" s="325"/>
      <c r="SCW8" s="325"/>
      <c r="SCX8" s="325"/>
      <c r="SCY8" s="325"/>
      <c r="SCZ8" s="325"/>
      <c r="SDA8" s="325"/>
      <c r="SDB8" s="325"/>
      <c r="SDC8" s="325"/>
      <c r="SDD8" s="325"/>
      <c r="SDE8" s="325"/>
      <c r="SDF8" s="325"/>
      <c r="SDG8" s="325"/>
      <c r="SDH8" s="325"/>
      <c r="SDI8" s="325"/>
      <c r="SDJ8" s="325"/>
      <c r="SDK8" s="325"/>
      <c r="SDL8" s="325"/>
      <c r="SDM8" s="325"/>
      <c r="SDN8" s="325"/>
      <c r="SDO8" s="325"/>
      <c r="SDP8" s="325"/>
      <c r="SDQ8" s="325"/>
      <c r="SDR8" s="325"/>
      <c r="SDS8" s="325"/>
      <c r="SDT8" s="325"/>
      <c r="SDU8" s="325"/>
      <c r="SDV8" s="325"/>
      <c r="SDW8" s="325"/>
      <c r="SDX8" s="325"/>
      <c r="SDY8" s="325"/>
      <c r="SDZ8" s="325"/>
      <c r="SEA8" s="325"/>
      <c r="SEB8" s="325"/>
      <c r="SEC8" s="325"/>
      <c r="SED8" s="325"/>
      <c r="SEE8" s="325"/>
      <c r="SEF8" s="325"/>
      <c r="SEG8" s="325"/>
      <c r="SEH8" s="325"/>
      <c r="SEI8" s="325"/>
      <c r="SEJ8" s="325"/>
      <c r="SEK8" s="325"/>
      <c r="SEL8" s="325"/>
      <c r="SEM8" s="325"/>
      <c r="SEN8" s="325"/>
      <c r="SEO8" s="325"/>
      <c r="SEP8" s="325"/>
      <c r="SEQ8" s="325"/>
      <c r="SER8" s="325"/>
      <c r="SES8" s="325"/>
      <c r="SET8" s="325"/>
      <c r="SEU8" s="325"/>
      <c r="SEV8" s="325"/>
      <c r="SEW8" s="325"/>
      <c r="SEX8" s="325"/>
      <c r="SEY8" s="325"/>
      <c r="SEZ8" s="325"/>
      <c r="SFA8" s="325"/>
      <c r="SFB8" s="325"/>
      <c r="SFC8" s="325"/>
      <c r="SFD8" s="325"/>
      <c r="SFE8" s="325"/>
      <c r="SFF8" s="325"/>
      <c r="SFG8" s="325"/>
      <c r="SFH8" s="325"/>
      <c r="SFI8" s="325"/>
      <c r="SFJ8" s="325"/>
      <c r="SFK8" s="325"/>
      <c r="SFL8" s="325"/>
      <c r="SFM8" s="325"/>
      <c r="SFN8" s="325"/>
      <c r="SFO8" s="325"/>
      <c r="SFP8" s="325"/>
      <c r="SFQ8" s="325"/>
      <c r="SFR8" s="325"/>
      <c r="SFS8" s="325"/>
      <c r="SFT8" s="325"/>
      <c r="SFU8" s="325"/>
      <c r="SFV8" s="325"/>
      <c r="SFW8" s="325"/>
      <c r="SFX8" s="325"/>
      <c r="SFY8" s="325"/>
      <c r="SFZ8" s="325"/>
      <c r="SGA8" s="325"/>
      <c r="SGB8" s="325"/>
      <c r="SGC8" s="325"/>
      <c r="SGD8" s="325"/>
      <c r="SGE8" s="325"/>
      <c r="SGF8" s="325"/>
      <c r="SGG8" s="325"/>
      <c r="SGH8" s="325"/>
      <c r="SGI8" s="325"/>
      <c r="SGJ8" s="325"/>
      <c r="SGK8" s="325"/>
      <c r="SGL8" s="325"/>
      <c r="SGM8" s="325"/>
      <c r="SGN8" s="325"/>
      <c r="SGO8" s="325"/>
      <c r="SGP8" s="325"/>
      <c r="SGQ8" s="325"/>
      <c r="SGR8" s="325"/>
      <c r="SGS8" s="325"/>
      <c r="SGT8" s="325"/>
      <c r="SGU8" s="325"/>
      <c r="SGV8" s="325"/>
      <c r="SGW8" s="325"/>
      <c r="SGX8" s="325"/>
      <c r="SGY8" s="325"/>
      <c r="SGZ8" s="325"/>
      <c r="SHA8" s="325"/>
      <c r="SHB8" s="325"/>
      <c r="SHC8" s="325"/>
      <c r="SHD8" s="325"/>
      <c r="SHE8" s="325"/>
      <c r="SHF8" s="325"/>
      <c r="SHG8" s="325"/>
      <c r="SHH8" s="325"/>
      <c r="SHI8" s="325"/>
      <c r="SHJ8" s="325"/>
      <c r="SHK8" s="325"/>
      <c r="SHL8" s="325"/>
      <c r="SHM8" s="325"/>
      <c r="SHN8" s="325"/>
      <c r="SHO8" s="325"/>
      <c r="SHP8" s="325"/>
      <c r="SHQ8" s="325"/>
      <c r="SHR8" s="325"/>
      <c r="SHS8" s="325"/>
      <c r="SHT8" s="325"/>
      <c r="SHU8" s="325"/>
      <c r="SHV8" s="325"/>
      <c r="SHW8" s="325"/>
      <c r="SHX8" s="325"/>
      <c r="SHY8" s="325"/>
      <c r="SHZ8" s="325"/>
      <c r="SIA8" s="325"/>
      <c r="SIB8" s="325"/>
      <c r="SIC8" s="325"/>
      <c r="SID8" s="325"/>
      <c r="SIE8" s="325"/>
      <c r="SIF8" s="325"/>
      <c r="SIG8" s="325"/>
      <c r="SIH8" s="325"/>
      <c r="SII8" s="325"/>
      <c r="SIJ8" s="325"/>
      <c r="SIK8" s="325"/>
      <c r="SIL8" s="325"/>
      <c r="SIM8" s="325"/>
      <c r="SIN8" s="325"/>
      <c r="SIO8" s="325"/>
      <c r="SIP8" s="325"/>
      <c r="SIQ8" s="325"/>
      <c r="SIR8" s="325"/>
      <c r="SIS8" s="325"/>
      <c r="SIT8" s="325"/>
      <c r="SIU8" s="325"/>
      <c r="SIV8" s="325"/>
      <c r="SIW8" s="325"/>
      <c r="SIX8" s="325"/>
      <c r="SIY8" s="325"/>
      <c r="SIZ8" s="325"/>
      <c r="SJA8" s="325"/>
      <c r="SJB8" s="325"/>
      <c r="SJC8" s="325"/>
      <c r="SJD8" s="325"/>
      <c r="SJE8" s="325"/>
      <c r="SJF8" s="325"/>
      <c r="SJG8" s="325"/>
      <c r="SJH8" s="325"/>
      <c r="SJI8" s="325"/>
      <c r="SJJ8" s="325"/>
      <c r="SJK8" s="325"/>
      <c r="SJL8" s="325"/>
      <c r="SJM8" s="325"/>
      <c r="SJN8" s="325"/>
      <c r="SJO8" s="325"/>
      <c r="SJP8" s="325"/>
      <c r="SJQ8" s="325"/>
      <c r="SJR8" s="325"/>
      <c r="SJS8" s="325"/>
      <c r="SJT8" s="325"/>
      <c r="SJU8" s="325"/>
      <c r="SJV8" s="325"/>
      <c r="SJW8" s="325"/>
      <c r="SJX8" s="325"/>
      <c r="SJY8" s="325"/>
      <c r="SJZ8" s="325"/>
      <c r="SKA8" s="325"/>
      <c r="SKB8" s="325"/>
      <c r="SKC8" s="325"/>
      <c r="SKD8" s="325"/>
      <c r="SKE8" s="325"/>
      <c r="SKF8" s="325"/>
      <c r="SKG8" s="325"/>
      <c r="SKH8" s="325"/>
      <c r="SKI8" s="325"/>
      <c r="SKJ8" s="325"/>
      <c r="SKK8" s="325"/>
      <c r="SKL8" s="325"/>
      <c r="SKM8" s="325"/>
      <c r="SKN8" s="325"/>
      <c r="SKO8" s="325"/>
      <c r="SKP8" s="325"/>
      <c r="SKQ8" s="325"/>
      <c r="SKR8" s="325"/>
      <c r="SKS8" s="325"/>
      <c r="SKT8" s="325"/>
      <c r="SKU8" s="325"/>
      <c r="SKV8" s="325"/>
      <c r="SKW8" s="325"/>
      <c r="SKX8" s="325"/>
      <c r="SKY8" s="325"/>
      <c r="SKZ8" s="325"/>
      <c r="SLA8" s="325"/>
      <c r="SLB8" s="325"/>
      <c r="SLC8" s="325"/>
      <c r="SLD8" s="325"/>
      <c r="SLE8" s="325"/>
      <c r="SLF8" s="325"/>
      <c r="SLG8" s="325"/>
      <c r="SLH8" s="325"/>
      <c r="SLI8" s="325"/>
      <c r="SLJ8" s="325"/>
      <c r="SLK8" s="325"/>
      <c r="SLL8" s="325"/>
      <c r="SLM8" s="325"/>
      <c r="SLN8" s="325"/>
      <c r="SLO8" s="325"/>
      <c r="SLP8" s="325"/>
      <c r="SLQ8" s="325"/>
      <c r="SLR8" s="325"/>
      <c r="SLS8" s="325"/>
      <c r="SLT8" s="325"/>
      <c r="SLU8" s="325"/>
      <c r="SLV8" s="325"/>
      <c r="SLW8" s="325"/>
      <c r="SLX8" s="325"/>
      <c r="SLY8" s="325"/>
      <c r="SLZ8" s="325"/>
      <c r="SMA8" s="325"/>
      <c r="SMB8" s="325"/>
      <c r="SMC8" s="325"/>
      <c r="SMD8" s="325"/>
      <c r="SME8" s="325"/>
      <c r="SMF8" s="325"/>
      <c r="SMG8" s="325"/>
      <c r="SMH8" s="325"/>
      <c r="SMI8" s="325"/>
      <c r="SMJ8" s="325"/>
      <c r="SMK8" s="325"/>
      <c r="SML8" s="325"/>
      <c r="SMM8" s="325"/>
      <c r="SMN8" s="325"/>
      <c r="SMO8" s="325"/>
      <c r="SMP8" s="325"/>
      <c r="SMQ8" s="325"/>
      <c r="SMR8" s="325"/>
      <c r="SMS8" s="325"/>
      <c r="SMT8" s="325"/>
      <c r="SMU8" s="325"/>
      <c r="SMV8" s="325"/>
      <c r="SMW8" s="325"/>
      <c r="SMX8" s="325"/>
      <c r="SMY8" s="325"/>
      <c r="SMZ8" s="325"/>
      <c r="SNA8" s="325"/>
      <c r="SNB8" s="325"/>
      <c r="SNC8" s="325"/>
      <c r="SND8" s="325"/>
      <c r="SNE8" s="325"/>
      <c r="SNF8" s="325"/>
      <c r="SNG8" s="325"/>
      <c r="SNH8" s="325"/>
      <c r="SNI8" s="325"/>
      <c r="SNJ8" s="325"/>
      <c r="SNK8" s="325"/>
      <c r="SNL8" s="325"/>
      <c r="SNM8" s="325"/>
      <c r="SNN8" s="325"/>
      <c r="SNO8" s="325"/>
      <c r="SNP8" s="325"/>
      <c r="SNQ8" s="325"/>
      <c r="SNR8" s="325"/>
      <c r="SNS8" s="325"/>
      <c r="SNT8" s="325"/>
      <c r="SNU8" s="325"/>
      <c r="SNV8" s="325"/>
      <c r="SNW8" s="325"/>
      <c r="SNX8" s="325"/>
      <c r="SNY8" s="325"/>
      <c r="SNZ8" s="325"/>
      <c r="SOA8" s="325"/>
      <c r="SOB8" s="325"/>
      <c r="SOC8" s="325"/>
      <c r="SOD8" s="325"/>
      <c r="SOE8" s="325"/>
      <c r="SOF8" s="325"/>
      <c r="SOG8" s="325"/>
      <c r="SOH8" s="325"/>
      <c r="SOI8" s="325"/>
      <c r="SOJ8" s="325"/>
      <c r="SOK8" s="325"/>
      <c r="SOL8" s="325"/>
      <c r="SOM8" s="325"/>
      <c r="SON8" s="325"/>
      <c r="SOO8" s="325"/>
      <c r="SOP8" s="325"/>
      <c r="SOQ8" s="325"/>
      <c r="SOR8" s="325"/>
      <c r="SOS8" s="325"/>
      <c r="SOT8" s="325"/>
      <c r="SOU8" s="325"/>
      <c r="SOV8" s="325"/>
      <c r="SOW8" s="325"/>
      <c r="SOX8" s="325"/>
      <c r="SOY8" s="325"/>
      <c r="SOZ8" s="325"/>
      <c r="SPA8" s="325"/>
      <c r="SPB8" s="325"/>
      <c r="SPC8" s="325"/>
      <c r="SPD8" s="325"/>
      <c r="SPE8" s="325"/>
      <c r="SPF8" s="325"/>
      <c r="SPG8" s="325"/>
      <c r="SPH8" s="325"/>
      <c r="SPI8" s="325"/>
      <c r="SPJ8" s="325"/>
      <c r="SPK8" s="325"/>
      <c r="SPL8" s="325"/>
      <c r="SPM8" s="325"/>
      <c r="SPN8" s="325"/>
      <c r="SPO8" s="325"/>
      <c r="SPP8" s="325"/>
      <c r="SPQ8" s="325"/>
      <c r="SPR8" s="325"/>
      <c r="SPS8" s="325"/>
      <c r="SPT8" s="325"/>
      <c r="SPU8" s="325"/>
      <c r="SPV8" s="325"/>
      <c r="SPW8" s="325"/>
      <c r="SPX8" s="325"/>
      <c r="SPY8" s="325"/>
      <c r="SPZ8" s="325"/>
      <c r="SQA8" s="325"/>
      <c r="SQB8" s="325"/>
      <c r="SQC8" s="325"/>
      <c r="SQD8" s="325"/>
      <c r="SQE8" s="325"/>
      <c r="SQF8" s="325"/>
      <c r="SQG8" s="325"/>
      <c r="SQH8" s="325"/>
      <c r="SQI8" s="325"/>
      <c r="SQJ8" s="325"/>
      <c r="SQK8" s="325"/>
      <c r="SQL8" s="325"/>
      <c r="SQM8" s="325"/>
      <c r="SQN8" s="325"/>
      <c r="SQO8" s="325"/>
      <c r="SQP8" s="325"/>
      <c r="SQQ8" s="325"/>
      <c r="SQR8" s="325"/>
      <c r="SQS8" s="325"/>
      <c r="SQT8" s="325"/>
      <c r="SQU8" s="325"/>
      <c r="SQV8" s="325"/>
      <c r="SQW8" s="325"/>
      <c r="SQX8" s="325"/>
      <c r="SQY8" s="325"/>
      <c r="SQZ8" s="325"/>
      <c r="SRA8" s="325"/>
      <c r="SRB8" s="325"/>
      <c r="SRC8" s="325"/>
      <c r="SRD8" s="325"/>
      <c r="SRE8" s="325"/>
      <c r="SRF8" s="325"/>
      <c r="SRG8" s="325"/>
      <c r="SRH8" s="325"/>
      <c r="SRI8" s="325"/>
      <c r="SRJ8" s="325"/>
      <c r="SRK8" s="325"/>
      <c r="SRL8" s="325"/>
      <c r="SRM8" s="325"/>
      <c r="SRN8" s="325"/>
      <c r="SRO8" s="325"/>
      <c r="SRP8" s="325"/>
      <c r="SRQ8" s="325"/>
      <c r="SRR8" s="325"/>
      <c r="SRS8" s="325"/>
      <c r="SRT8" s="325"/>
      <c r="SRU8" s="325"/>
      <c r="SRV8" s="325"/>
      <c r="SRW8" s="325"/>
      <c r="SRX8" s="325"/>
      <c r="SRY8" s="325"/>
      <c r="SRZ8" s="325"/>
      <c r="SSA8" s="325"/>
      <c r="SSB8" s="325"/>
      <c r="SSC8" s="325"/>
      <c r="SSD8" s="325"/>
      <c r="SSE8" s="325"/>
      <c r="SSF8" s="325"/>
      <c r="SSG8" s="325"/>
      <c r="SSH8" s="325"/>
      <c r="SSI8" s="325"/>
      <c r="SSJ8" s="325"/>
      <c r="SSK8" s="325"/>
      <c r="SSL8" s="325"/>
      <c r="SSM8" s="325"/>
      <c r="SSN8" s="325"/>
      <c r="SSO8" s="325"/>
      <c r="SSP8" s="325"/>
      <c r="SSQ8" s="325"/>
      <c r="SSR8" s="325"/>
      <c r="SSS8" s="325"/>
      <c r="SST8" s="325"/>
      <c r="SSU8" s="325"/>
      <c r="SSV8" s="325"/>
      <c r="SSW8" s="325"/>
      <c r="SSX8" s="325"/>
      <c r="SSY8" s="325"/>
      <c r="SSZ8" s="325"/>
      <c r="STA8" s="325"/>
      <c r="STB8" s="325"/>
      <c r="STC8" s="325"/>
      <c r="STD8" s="325"/>
      <c r="STE8" s="325"/>
      <c r="STF8" s="325"/>
      <c r="STG8" s="325"/>
      <c r="STH8" s="325"/>
      <c r="STI8" s="325"/>
      <c r="STJ8" s="325"/>
      <c r="STK8" s="325"/>
      <c r="STL8" s="325"/>
      <c r="STM8" s="325"/>
      <c r="STN8" s="325"/>
      <c r="STO8" s="325"/>
      <c r="STP8" s="325"/>
      <c r="STQ8" s="325"/>
      <c r="STR8" s="325"/>
      <c r="STS8" s="325"/>
      <c r="STT8" s="325"/>
      <c r="STU8" s="325"/>
      <c r="STV8" s="325"/>
      <c r="STW8" s="325"/>
      <c r="STX8" s="325"/>
      <c r="STY8" s="325"/>
      <c r="STZ8" s="325"/>
      <c r="SUA8" s="325"/>
      <c r="SUB8" s="325"/>
      <c r="SUC8" s="325"/>
      <c r="SUD8" s="325"/>
      <c r="SUE8" s="325"/>
      <c r="SUF8" s="325"/>
      <c r="SUG8" s="325"/>
      <c r="SUH8" s="325"/>
      <c r="SUI8" s="325"/>
      <c r="SUJ8" s="325"/>
      <c r="SUK8" s="325"/>
      <c r="SUL8" s="325"/>
      <c r="SUM8" s="325"/>
      <c r="SUN8" s="325"/>
      <c r="SUO8" s="325"/>
      <c r="SUP8" s="325"/>
      <c r="SUQ8" s="325"/>
      <c r="SUR8" s="325"/>
      <c r="SUS8" s="325"/>
      <c r="SUT8" s="325"/>
      <c r="SUU8" s="325"/>
      <c r="SUV8" s="325"/>
      <c r="SUW8" s="325"/>
      <c r="SUX8" s="325"/>
      <c r="SUY8" s="325"/>
      <c r="SUZ8" s="325"/>
      <c r="SVA8" s="325"/>
      <c r="SVB8" s="325"/>
      <c r="SVC8" s="325"/>
      <c r="SVD8" s="325"/>
      <c r="SVE8" s="325"/>
      <c r="SVF8" s="325"/>
      <c r="SVG8" s="325"/>
      <c r="SVH8" s="325"/>
      <c r="SVI8" s="325"/>
      <c r="SVJ8" s="325"/>
      <c r="SVK8" s="325"/>
      <c r="SVL8" s="325"/>
      <c r="SVM8" s="325"/>
      <c r="SVN8" s="325"/>
      <c r="SVO8" s="325"/>
      <c r="SVP8" s="325"/>
      <c r="SVQ8" s="325"/>
      <c r="SVR8" s="325"/>
      <c r="SVS8" s="325"/>
      <c r="SVT8" s="325"/>
      <c r="SVU8" s="325"/>
      <c r="SVV8" s="325"/>
      <c r="SVW8" s="325"/>
      <c r="SVX8" s="325"/>
      <c r="SVY8" s="325"/>
      <c r="SVZ8" s="325"/>
      <c r="SWA8" s="325"/>
      <c r="SWB8" s="325"/>
      <c r="SWC8" s="325"/>
      <c r="SWD8" s="325"/>
      <c r="SWE8" s="325"/>
      <c r="SWF8" s="325"/>
      <c r="SWG8" s="325"/>
      <c r="SWH8" s="325"/>
      <c r="SWI8" s="325"/>
      <c r="SWJ8" s="325"/>
      <c r="SWK8" s="325"/>
      <c r="SWL8" s="325"/>
      <c r="SWM8" s="325"/>
      <c r="SWN8" s="325"/>
      <c r="SWO8" s="325"/>
      <c r="SWP8" s="325"/>
      <c r="SWQ8" s="325"/>
      <c r="SWR8" s="325"/>
      <c r="SWS8" s="325"/>
      <c r="SWT8" s="325"/>
      <c r="SWU8" s="325"/>
      <c r="SWV8" s="325"/>
      <c r="SWW8" s="325"/>
      <c r="SWX8" s="325"/>
      <c r="SWY8" s="325"/>
      <c r="SWZ8" s="325"/>
      <c r="SXA8" s="325"/>
      <c r="SXB8" s="325"/>
      <c r="SXC8" s="325"/>
      <c r="SXD8" s="325"/>
      <c r="SXE8" s="325"/>
      <c r="SXF8" s="325"/>
      <c r="SXG8" s="325"/>
      <c r="SXH8" s="325"/>
      <c r="SXI8" s="325"/>
      <c r="SXJ8" s="325"/>
      <c r="SXK8" s="325"/>
      <c r="SXL8" s="325"/>
      <c r="SXM8" s="325"/>
      <c r="SXN8" s="325"/>
      <c r="SXO8" s="325"/>
      <c r="SXP8" s="325"/>
      <c r="SXQ8" s="325"/>
      <c r="SXR8" s="325"/>
      <c r="SXS8" s="325"/>
      <c r="SXT8" s="325"/>
      <c r="SXU8" s="325"/>
      <c r="SXV8" s="325"/>
      <c r="SXW8" s="325"/>
      <c r="SXX8" s="325"/>
      <c r="SXY8" s="325"/>
      <c r="SXZ8" s="325"/>
      <c r="SYA8" s="325"/>
      <c r="SYB8" s="325"/>
      <c r="SYC8" s="325"/>
      <c r="SYD8" s="325"/>
      <c r="SYE8" s="325"/>
      <c r="SYF8" s="325"/>
      <c r="SYG8" s="325"/>
      <c r="SYH8" s="325"/>
      <c r="SYI8" s="325"/>
      <c r="SYJ8" s="325"/>
      <c r="SYK8" s="325"/>
      <c r="SYL8" s="325"/>
      <c r="SYM8" s="325"/>
      <c r="SYN8" s="325"/>
      <c r="SYO8" s="325"/>
      <c r="SYP8" s="325"/>
      <c r="SYQ8" s="325"/>
      <c r="SYR8" s="325"/>
      <c r="SYS8" s="325"/>
      <c r="SYT8" s="325"/>
      <c r="SYU8" s="325"/>
      <c r="SYV8" s="325"/>
      <c r="SYW8" s="325"/>
      <c r="SYX8" s="325"/>
      <c r="SYY8" s="325"/>
      <c r="SYZ8" s="325"/>
      <c r="SZA8" s="325"/>
      <c r="SZB8" s="325"/>
      <c r="SZC8" s="325"/>
      <c r="SZD8" s="325"/>
      <c r="SZE8" s="325"/>
      <c r="SZF8" s="325"/>
      <c r="SZG8" s="325"/>
      <c r="SZH8" s="325"/>
      <c r="SZI8" s="325"/>
      <c r="SZJ8" s="325"/>
      <c r="SZK8" s="325"/>
      <c r="SZL8" s="325"/>
      <c r="SZM8" s="325"/>
      <c r="SZN8" s="325"/>
      <c r="SZO8" s="325"/>
      <c r="SZP8" s="325"/>
      <c r="SZQ8" s="325"/>
      <c r="SZR8" s="325"/>
      <c r="SZS8" s="325"/>
      <c r="SZT8" s="325"/>
      <c r="SZU8" s="325"/>
      <c r="SZV8" s="325"/>
      <c r="SZW8" s="325"/>
      <c r="SZX8" s="325"/>
      <c r="SZY8" s="325"/>
      <c r="SZZ8" s="325"/>
      <c r="TAA8" s="325"/>
      <c r="TAB8" s="325"/>
      <c r="TAC8" s="325"/>
      <c r="TAD8" s="325"/>
      <c r="TAE8" s="325"/>
      <c r="TAF8" s="325"/>
      <c r="TAG8" s="325"/>
      <c r="TAH8" s="325"/>
      <c r="TAI8" s="325"/>
      <c r="TAJ8" s="325"/>
      <c r="TAK8" s="325"/>
      <c r="TAL8" s="325"/>
      <c r="TAM8" s="325"/>
      <c r="TAN8" s="325"/>
      <c r="TAO8" s="325"/>
      <c r="TAP8" s="325"/>
      <c r="TAQ8" s="325"/>
      <c r="TAR8" s="325"/>
      <c r="TAS8" s="325"/>
      <c r="TAT8" s="325"/>
      <c r="TAU8" s="325"/>
      <c r="TAV8" s="325"/>
      <c r="TAW8" s="325"/>
      <c r="TAX8" s="325"/>
      <c r="TAY8" s="325"/>
      <c r="TAZ8" s="325"/>
      <c r="TBA8" s="325"/>
      <c r="TBB8" s="325"/>
      <c r="TBC8" s="325"/>
      <c r="TBD8" s="325"/>
      <c r="TBE8" s="325"/>
      <c r="TBF8" s="325"/>
      <c r="TBG8" s="325"/>
      <c r="TBH8" s="325"/>
      <c r="TBI8" s="325"/>
      <c r="TBJ8" s="325"/>
      <c r="TBK8" s="325"/>
      <c r="TBL8" s="325"/>
      <c r="TBM8" s="325"/>
      <c r="TBN8" s="325"/>
      <c r="TBO8" s="325"/>
      <c r="TBP8" s="325"/>
      <c r="TBQ8" s="325"/>
      <c r="TBR8" s="325"/>
      <c r="TBS8" s="325"/>
      <c r="TBT8" s="325"/>
      <c r="TBU8" s="325"/>
      <c r="TBV8" s="325"/>
      <c r="TBW8" s="325"/>
      <c r="TBX8" s="325"/>
      <c r="TBY8" s="325"/>
      <c r="TBZ8" s="325"/>
      <c r="TCA8" s="325"/>
      <c r="TCB8" s="325"/>
      <c r="TCC8" s="325"/>
      <c r="TCD8" s="325"/>
      <c r="TCE8" s="325"/>
      <c r="TCF8" s="325"/>
      <c r="TCG8" s="325"/>
      <c r="TCH8" s="325"/>
      <c r="TCI8" s="325"/>
      <c r="TCJ8" s="325"/>
      <c r="TCK8" s="325"/>
      <c r="TCL8" s="325"/>
      <c r="TCM8" s="325"/>
      <c r="TCN8" s="325"/>
      <c r="TCO8" s="325"/>
      <c r="TCP8" s="325"/>
      <c r="TCQ8" s="325"/>
      <c r="TCR8" s="325"/>
      <c r="TCS8" s="325"/>
      <c r="TCT8" s="325"/>
      <c r="TCU8" s="325"/>
      <c r="TCV8" s="325"/>
      <c r="TCW8" s="325"/>
      <c r="TCX8" s="325"/>
      <c r="TCY8" s="325"/>
      <c r="TCZ8" s="325"/>
      <c r="TDA8" s="325"/>
      <c r="TDB8" s="325"/>
      <c r="TDC8" s="325"/>
      <c r="TDD8" s="325"/>
      <c r="TDE8" s="325"/>
      <c r="TDF8" s="325"/>
      <c r="TDG8" s="325"/>
      <c r="TDH8" s="325"/>
      <c r="TDI8" s="325"/>
      <c r="TDJ8" s="325"/>
      <c r="TDK8" s="325"/>
      <c r="TDL8" s="325"/>
      <c r="TDM8" s="325"/>
      <c r="TDN8" s="325"/>
      <c r="TDO8" s="325"/>
      <c r="TDP8" s="325"/>
      <c r="TDQ8" s="325"/>
      <c r="TDR8" s="325"/>
      <c r="TDS8" s="325"/>
      <c r="TDT8" s="325"/>
      <c r="TDU8" s="325"/>
      <c r="TDV8" s="325"/>
      <c r="TDW8" s="325"/>
      <c r="TDX8" s="325"/>
      <c r="TDY8" s="325"/>
      <c r="TDZ8" s="325"/>
      <c r="TEA8" s="325"/>
      <c r="TEB8" s="325"/>
      <c r="TEC8" s="325"/>
      <c r="TED8" s="325"/>
      <c r="TEE8" s="325"/>
      <c r="TEF8" s="325"/>
      <c r="TEG8" s="325"/>
      <c r="TEH8" s="325"/>
      <c r="TEI8" s="325"/>
      <c r="TEJ8" s="325"/>
      <c r="TEK8" s="325"/>
      <c r="TEL8" s="325"/>
      <c r="TEM8" s="325"/>
      <c r="TEN8" s="325"/>
      <c r="TEO8" s="325"/>
      <c r="TEP8" s="325"/>
      <c r="TEQ8" s="325"/>
      <c r="TER8" s="325"/>
      <c r="TES8" s="325"/>
      <c r="TET8" s="325"/>
      <c r="TEU8" s="325"/>
      <c r="TEV8" s="325"/>
      <c r="TEW8" s="325"/>
      <c r="TEX8" s="325"/>
      <c r="TEY8" s="325"/>
      <c r="TEZ8" s="325"/>
      <c r="TFA8" s="325"/>
      <c r="TFB8" s="325"/>
      <c r="TFC8" s="325"/>
      <c r="TFD8" s="325"/>
      <c r="TFE8" s="325"/>
      <c r="TFF8" s="325"/>
      <c r="TFG8" s="325"/>
      <c r="TFH8" s="325"/>
      <c r="TFI8" s="325"/>
      <c r="TFJ8" s="325"/>
      <c r="TFK8" s="325"/>
      <c r="TFL8" s="325"/>
      <c r="TFM8" s="325"/>
      <c r="TFN8" s="325"/>
      <c r="TFO8" s="325"/>
      <c r="TFP8" s="325"/>
      <c r="TFQ8" s="325"/>
      <c r="TFR8" s="325"/>
      <c r="TFS8" s="325"/>
      <c r="TFT8" s="325"/>
      <c r="TFU8" s="325"/>
      <c r="TFV8" s="325"/>
      <c r="TFW8" s="325"/>
      <c r="TFX8" s="325"/>
      <c r="TFY8" s="325"/>
      <c r="TFZ8" s="325"/>
      <c r="TGA8" s="325"/>
      <c r="TGB8" s="325"/>
      <c r="TGC8" s="325"/>
      <c r="TGD8" s="325"/>
      <c r="TGE8" s="325"/>
      <c r="TGF8" s="325"/>
      <c r="TGG8" s="325"/>
      <c r="TGH8" s="325"/>
      <c r="TGI8" s="325"/>
      <c r="TGJ8" s="325"/>
      <c r="TGK8" s="325"/>
      <c r="TGL8" s="325"/>
      <c r="TGM8" s="325"/>
      <c r="TGN8" s="325"/>
      <c r="TGO8" s="325"/>
      <c r="TGP8" s="325"/>
      <c r="TGQ8" s="325"/>
      <c r="TGR8" s="325"/>
      <c r="TGS8" s="325"/>
      <c r="TGT8" s="325"/>
      <c r="TGU8" s="325"/>
      <c r="TGV8" s="325"/>
      <c r="TGW8" s="325"/>
      <c r="TGX8" s="325"/>
      <c r="TGY8" s="325"/>
      <c r="TGZ8" s="325"/>
      <c r="THA8" s="325"/>
      <c r="THB8" s="325"/>
      <c r="THC8" s="325"/>
      <c r="THD8" s="325"/>
      <c r="THE8" s="325"/>
      <c r="THF8" s="325"/>
      <c r="THG8" s="325"/>
      <c r="THH8" s="325"/>
      <c r="THI8" s="325"/>
      <c r="THJ8" s="325"/>
      <c r="THK8" s="325"/>
      <c r="THL8" s="325"/>
      <c r="THM8" s="325"/>
      <c r="THN8" s="325"/>
      <c r="THO8" s="325"/>
      <c r="THP8" s="325"/>
      <c r="THQ8" s="325"/>
      <c r="THR8" s="325"/>
      <c r="THS8" s="325"/>
      <c r="THT8" s="325"/>
      <c r="THU8" s="325"/>
      <c r="THV8" s="325"/>
      <c r="THW8" s="325"/>
      <c r="THX8" s="325"/>
      <c r="THY8" s="325"/>
      <c r="THZ8" s="325"/>
      <c r="TIA8" s="325"/>
      <c r="TIB8" s="325"/>
      <c r="TIC8" s="325"/>
      <c r="TID8" s="325"/>
      <c r="TIE8" s="325"/>
      <c r="TIF8" s="325"/>
      <c r="TIG8" s="325"/>
      <c r="TIH8" s="325"/>
      <c r="TII8" s="325"/>
      <c r="TIJ8" s="325"/>
      <c r="TIK8" s="325"/>
      <c r="TIL8" s="325"/>
      <c r="TIM8" s="325"/>
      <c r="TIN8" s="325"/>
      <c r="TIO8" s="325"/>
      <c r="TIP8" s="325"/>
      <c r="TIQ8" s="325"/>
      <c r="TIR8" s="325"/>
      <c r="TIS8" s="325"/>
      <c r="TIT8" s="325"/>
      <c r="TIU8" s="325"/>
      <c r="TIV8" s="325"/>
      <c r="TIW8" s="325"/>
      <c r="TIX8" s="325"/>
      <c r="TIY8" s="325"/>
      <c r="TIZ8" s="325"/>
      <c r="TJA8" s="325"/>
      <c r="TJB8" s="325"/>
      <c r="TJC8" s="325"/>
      <c r="TJD8" s="325"/>
      <c r="TJE8" s="325"/>
      <c r="TJF8" s="325"/>
      <c r="TJG8" s="325"/>
      <c r="TJH8" s="325"/>
      <c r="TJI8" s="325"/>
      <c r="TJJ8" s="325"/>
      <c r="TJK8" s="325"/>
      <c r="TJL8" s="325"/>
      <c r="TJM8" s="325"/>
      <c r="TJN8" s="325"/>
      <c r="TJO8" s="325"/>
      <c r="TJP8" s="325"/>
      <c r="TJQ8" s="325"/>
      <c r="TJR8" s="325"/>
      <c r="TJS8" s="325"/>
      <c r="TJT8" s="325"/>
      <c r="TJU8" s="325"/>
      <c r="TJV8" s="325"/>
      <c r="TJW8" s="325"/>
      <c r="TJX8" s="325"/>
      <c r="TJY8" s="325"/>
      <c r="TJZ8" s="325"/>
      <c r="TKA8" s="325"/>
      <c r="TKB8" s="325"/>
      <c r="TKC8" s="325"/>
      <c r="TKD8" s="325"/>
      <c r="TKE8" s="325"/>
      <c r="TKF8" s="325"/>
      <c r="TKG8" s="325"/>
      <c r="TKH8" s="325"/>
      <c r="TKI8" s="325"/>
      <c r="TKJ8" s="325"/>
      <c r="TKK8" s="325"/>
      <c r="TKL8" s="325"/>
      <c r="TKM8" s="325"/>
      <c r="TKN8" s="325"/>
      <c r="TKO8" s="325"/>
      <c r="TKP8" s="325"/>
      <c r="TKQ8" s="325"/>
      <c r="TKR8" s="325"/>
      <c r="TKS8" s="325"/>
      <c r="TKT8" s="325"/>
      <c r="TKU8" s="325"/>
      <c r="TKV8" s="325"/>
      <c r="TKW8" s="325"/>
      <c r="TKX8" s="325"/>
      <c r="TKY8" s="325"/>
      <c r="TKZ8" s="325"/>
      <c r="TLA8" s="325"/>
      <c r="TLB8" s="325"/>
      <c r="TLC8" s="325"/>
      <c r="TLD8" s="325"/>
      <c r="TLE8" s="325"/>
      <c r="TLF8" s="325"/>
      <c r="TLG8" s="325"/>
      <c r="TLH8" s="325"/>
      <c r="TLI8" s="325"/>
      <c r="TLJ8" s="325"/>
      <c r="TLK8" s="325"/>
      <c r="TLL8" s="325"/>
      <c r="TLM8" s="325"/>
      <c r="TLN8" s="325"/>
      <c r="TLO8" s="325"/>
      <c r="TLP8" s="325"/>
      <c r="TLQ8" s="325"/>
      <c r="TLR8" s="325"/>
      <c r="TLS8" s="325"/>
      <c r="TLT8" s="325"/>
      <c r="TLU8" s="325"/>
      <c r="TLV8" s="325"/>
      <c r="TLW8" s="325"/>
      <c r="TLX8" s="325"/>
      <c r="TLY8" s="325"/>
      <c r="TLZ8" s="325"/>
      <c r="TMA8" s="325"/>
      <c r="TMB8" s="325"/>
      <c r="TMC8" s="325"/>
      <c r="TMD8" s="325"/>
      <c r="TME8" s="325"/>
      <c r="TMF8" s="325"/>
      <c r="TMG8" s="325"/>
      <c r="TMH8" s="325"/>
      <c r="TMI8" s="325"/>
      <c r="TMJ8" s="325"/>
      <c r="TMK8" s="325"/>
      <c r="TML8" s="325"/>
      <c r="TMM8" s="325"/>
      <c r="TMN8" s="325"/>
      <c r="TMO8" s="325"/>
      <c r="TMP8" s="325"/>
      <c r="TMQ8" s="325"/>
      <c r="TMR8" s="325"/>
      <c r="TMS8" s="325"/>
      <c r="TMT8" s="325"/>
      <c r="TMU8" s="325"/>
      <c r="TMV8" s="325"/>
      <c r="TMW8" s="325"/>
      <c r="TMX8" s="325"/>
      <c r="TMY8" s="325"/>
      <c r="TMZ8" s="325"/>
      <c r="TNA8" s="325"/>
      <c r="TNB8" s="325"/>
      <c r="TNC8" s="325"/>
      <c r="TND8" s="325"/>
      <c r="TNE8" s="325"/>
      <c r="TNF8" s="325"/>
      <c r="TNG8" s="325"/>
      <c r="TNH8" s="325"/>
      <c r="TNI8" s="325"/>
      <c r="TNJ8" s="325"/>
      <c r="TNK8" s="325"/>
      <c r="TNL8" s="325"/>
      <c r="TNM8" s="325"/>
      <c r="TNN8" s="325"/>
      <c r="TNO8" s="325"/>
      <c r="TNP8" s="325"/>
      <c r="TNQ8" s="325"/>
      <c r="TNR8" s="325"/>
      <c r="TNS8" s="325"/>
      <c r="TNT8" s="325"/>
      <c r="TNU8" s="325"/>
      <c r="TNV8" s="325"/>
      <c r="TNW8" s="325"/>
      <c r="TNX8" s="325"/>
      <c r="TNY8" s="325"/>
      <c r="TNZ8" s="325"/>
      <c r="TOA8" s="325"/>
      <c r="TOB8" s="325"/>
      <c r="TOC8" s="325"/>
      <c r="TOD8" s="325"/>
      <c r="TOE8" s="325"/>
      <c r="TOF8" s="325"/>
      <c r="TOG8" s="325"/>
      <c r="TOH8" s="325"/>
      <c r="TOI8" s="325"/>
      <c r="TOJ8" s="325"/>
      <c r="TOK8" s="325"/>
      <c r="TOL8" s="325"/>
      <c r="TOM8" s="325"/>
      <c r="TON8" s="325"/>
      <c r="TOO8" s="325"/>
      <c r="TOP8" s="325"/>
      <c r="TOQ8" s="325"/>
      <c r="TOR8" s="325"/>
      <c r="TOS8" s="325"/>
      <c r="TOT8" s="325"/>
      <c r="TOU8" s="325"/>
      <c r="TOV8" s="325"/>
      <c r="TOW8" s="325"/>
      <c r="TOX8" s="325"/>
      <c r="TOY8" s="325"/>
      <c r="TOZ8" s="325"/>
      <c r="TPA8" s="325"/>
      <c r="TPB8" s="325"/>
      <c r="TPC8" s="325"/>
      <c r="TPD8" s="325"/>
      <c r="TPE8" s="325"/>
      <c r="TPF8" s="325"/>
      <c r="TPG8" s="325"/>
      <c r="TPH8" s="325"/>
      <c r="TPI8" s="325"/>
      <c r="TPJ8" s="325"/>
      <c r="TPK8" s="325"/>
      <c r="TPL8" s="325"/>
      <c r="TPM8" s="325"/>
      <c r="TPN8" s="325"/>
      <c r="TPO8" s="325"/>
      <c r="TPP8" s="325"/>
      <c r="TPQ8" s="325"/>
      <c r="TPR8" s="325"/>
      <c r="TPS8" s="325"/>
      <c r="TPT8" s="325"/>
      <c r="TPU8" s="325"/>
      <c r="TPV8" s="325"/>
      <c r="TPW8" s="325"/>
      <c r="TPX8" s="325"/>
      <c r="TPY8" s="325"/>
      <c r="TPZ8" s="325"/>
      <c r="TQA8" s="325"/>
      <c r="TQB8" s="325"/>
      <c r="TQC8" s="325"/>
      <c r="TQD8" s="325"/>
      <c r="TQE8" s="325"/>
      <c r="TQF8" s="325"/>
      <c r="TQG8" s="325"/>
      <c r="TQH8" s="325"/>
      <c r="TQI8" s="325"/>
      <c r="TQJ8" s="325"/>
      <c r="TQK8" s="325"/>
      <c r="TQL8" s="325"/>
      <c r="TQM8" s="325"/>
      <c r="TQN8" s="325"/>
      <c r="TQO8" s="325"/>
      <c r="TQP8" s="325"/>
      <c r="TQQ8" s="325"/>
      <c r="TQR8" s="325"/>
      <c r="TQS8" s="325"/>
      <c r="TQT8" s="325"/>
      <c r="TQU8" s="325"/>
      <c r="TQV8" s="325"/>
      <c r="TQW8" s="325"/>
      <c r="TQX8" s="325"/>
      <c r="TQY8" s="325"/>
      <c r="TQZ8" s="325"/>
      <c r="TRA8" s="325"/>
      <c r="TRB8" s="325"/>
      <c r="TRC8" s="325"/>
      <c r="TRD8" s="325"/>
      <c r="TRE8" s="325"/>
      <c r="TRF8" s="325"/>
      <c r="TRG8" s="325"/>
      <c r="TRH8" s="325"/>
      <c r="TRI8" s="325"/>
      <c r="TRJ8" s="325"/>
      <c r="TRK8" s="325"/>
      <c r="TRL8" s="325"/>
      <c r="TRM8" s="325"/>
      <c r="TRN8" s="325"/>
      <c r="TRO8" s="325"/>
      <c r="TRP8" s="325"/>
      <c r="TRQ8" s="325"/>
      <c r="TRR8" s="325"/>
      <c r="TRS8" s="325"/>
      <c r="TRT8" s="325"/>
      <c r="TRU8" s="325"/>
      <c r="TRV8" s="325"/>
      <c r="TRW8" s="325"/>
      <c r="TRX8" s="325"/>
      <c r="TRY8" s="325"/>
      <c r="TRZ8" s="325"/>
      <c r="TSA8" s="325"/>
      <c r="TSB8" s="325"/>
      <c r="TSC8" s="325"/>
      <c r="TSD8" s="325"/>
      <c r="TSE8" s="325"/>
      <c r="TSF8" s="325"/>
      <c r="TSG8" s="325"/>
      <c r="TSH8" s="325"/>
      <c r="TSI8" s="325"/>
      <c r="TSJ8" s="325"/>
      <c r="TSK8" s="325"/>
      <c r="TSL8" s="325"/>
      <c r="TSM8" s="325"/>
      <c r="TSN8" s="325"/>
      <c r="TSO8" s="325"/>
      <c r="TSP8" s="325"/>
      <c r="TSQ8" s="325"/>
      <c r="TSR8" s="325"/>
      <c r="TSS8" s="325"/>
      <c r="TST8" s="325"/>
      <c r="TSU8" s="325"/>
      <c r="TSV8" s="325"/>
      <c r="TSW8" s="325"/>
      <c r="TSX8" s="325"/>
      <c r="TSY8" s="325"/>
      <c r="TSZ8" s="325"/>
      <c r="TTA8" s="325"/>
      <c r="TTB8" s="325"/>
      <c r="TTC8" s="325"/>
      <c r="TTD8" s="325"/>
      <c r="TTE8" s="325"/>
      <c r="TTF8" s="325"/>
      <c r="TTG8" s="325"/>
      <c r="TTH8" s="325"/>
      <c r="TTI8" s="325"/>
      <c r="TTJ8" s="325"/>
      <c r="TTK8" s="325"/>
      <c r="TTL8" s="325"/>
      <c r="TTM8" s="325"/>
      <c r="TTN8" s="325"/>
      <c r="TTO8" s="325"/>
      <c r="TTP8" s="325"/>
      <c r="TTQ8" s="325"/>
      <c r="TTR8" s="325"/>
      <c r="TTS8" s="325"/>
      <c r="TTT8" s="325"/>
      <c r="TTU8" s="325"/>
      <c r="TTV8" s="325"/>
      <c r="TTW8" s="325"/>
      <c r="TTX8" s="325"/>
      <c r="TTY8" s="325"/>
      <c r="TTZ8" s="325"/>
      <c r="TUA8" s="325"/>
      <c r="TUB8" s="325"/>
      <c r="TUC8" s="325"/>
      <c r="TUD8" s="325"/>
      <c r="TUE8" s="325"/>
      <c r="TUF8" s="325"/>
      <c r="TUG8" s="325"/>
      <c r="TUH8" s="325"/>
      <c r="TUI8" s="325"/>
      <c r="TUJ8" s="325"/>
      <c r="TUK8" s="325"/>
      <c r="TUL8" s="325"/>
      <c r="TUM8" s="325"/>
      <c r="TUN8" s="325"/>
      <c r="TUO8" s="325"/>
      <c r="TUP8" s="325"/>
      <c r="TUQ8" s="325"/>
      <c r="TUR8" s="325"/>
      <c r="TUS8" s="325"/>
      <c r="TUT8" s="325"/>
      <c r="TUU8" s="325"/>
      <c r="TUV8" s="325"/>
      <c r="TUW8" s="325"/>
      <c r="TUX8" s="325"/>
      <c r="TUY8" s="325"/>
      <c r="TUZ8" s="325"/>
      <c r="TVA8" s="325"/>
      <c r="TVB8" s="325"/>
      <c r="TVC8" s="325"/>
      <c r="TVD8" s="325"/>
      <c r="TVE8" s="325"/>
      <c r="TVF8" s="325"/>
      <c r="TVG8" s="325"/>
      <c r="TVH8" s="325"/>
      <c r="TVI8" s="325"/>
      <c r="TVJ8" s="325"/>
      <c r="TVK8" s="325"/>
      <c r="TVL8" s="325"/>
      <c r="TVM8" s="325"/>
      <c r="TVN8" s="325"/>
      <c r="TVO8" s="325"/>
      <c r="TVP8" s="325"/>
      <c r="TVQ8" s="325"/>
      <c r="TVR8" s="325"/>
      <c r="TVS8" s="325"/>
      <c r="TVT8" s="325"/>
      <c r="TVU8" s="325"/>
      <c r="TVV8" s="325"/>
      <c r="TVW8" s="325"/>
      <c r="TVX8" s="325"/>
      <c r="TVY8" s="325"/>
      <c r="TVZ8" s="325"/>
      <c r="TWA8" s="325"/>
      <c r="TWB8" s="325"/>
      <c r="TWC8" s="325"/>
      <c r="TWD8" s="325"/>
      <c r="TWE8" s="325"/>
      <c r="TWF8" s="325"/>
      <c r="TWG8" s="325"/>
      <c r="TWH8" s="325"/>
      <c r="TWI8" s="325"/>
      <c r="TWJ8" s="325"/>
      <c r="TWK8" s="325"/>
      <c r="TWL8" s="325"/>
      <c r="TWM8" s="325"/>
      <c r="TWN8" s="325"/>
      <c r="TWO8" s="325"/>
      <c r="TWP8" s="325"/>
      <c r="TWQ8" s="325"/>
      <c r="TWR8" s="325"/>
      <c r="TWS8" s="325"/>
      <c r="TWT8" s="325"/>
      <c r="TWU8" s="325"/>
      <c r="TWV8" s="325"/>
      <c r="TWW8" s="325"/>
      <c r="TWX8" s="325"/>
      <c r="TWY8" s="325"/>
      <c r="TWZ8" s="325"/>
      <c r="TXA8" s="325"/>
      <c r="TXB8" s="325"/>
      <c r="TXC8" s="325"/>
      <c r="TXD8" s="325"/>
      <c r="TXE8" s="325"/>
      <c r="TXF8" s="325"/>
      <c r="TXG8" s="325"/>
      <c r="TXH8" s="325"/>
      <c r="TXI8" s="325"/>
      <c r="TXJ8" s="325"/>
      <c r="TXK8" s="325"/>
      <c r="TXL8" s="325"/>
      <c r="TXM8" s="325"/>
      <c r="TXN8" s="325"/>
      <c r="TXO8" s="325"/>
      <c r="TXP8" s="325"/>
      <c r="TXQ8" s="325"/>
      <c r="TXR8" s="325"/>
      <c r="TXS8" s="325"/>
      <c r="TXT8" s="325"/>
      <c r="TXU8" s="325"/>
      <c r="TXV8" s="325"/>
      <c r="TXW8" s="325"/>
      <c r="TXX8" s="325"/>
      <c r="TXY8" s="325"/>
      <c r="TXZ8" s="325"/>
      <c r="TYA8" s="325"/>
      <c r="TYB8" s="325"/>
      <c r="TYC8" s="325"/>
      <c r="TYD8" s="325"/>
      <c r="TYE8" s="325"/>
      <c r="TYF8" s="325"/>
      <c r="TYG8" s="325"/>
      <c r="TYH8" s="325"/>
      <c r="TYI8" s="325"/>
      <c r="TYJ8" s="325"/>
      <c r="TYK8" s="325"/>
      <c r="TYL8" s="325"/>
      <c r="TYM8" s="325"/>
      <c r="TYN8" s="325"/>
      <c r="TYO8" s="325"/>
      <c r="TYP8" s="325"/>
      <c r="TYQ8" s="325"/>
      <c r="TYR8" s="325"/>
      <c r="TYS8" s="325"/>
      <c r="TYT8" s="325"/>
      <c r="TYU8" s="325"/>
      <c r="TYV8" s="325"/>
      <c r="TYW8" s="325"/>
      <c r="TYX8" s="325"/>
      <c r="TYY8" s="325"/>
      <c r="TYZ8" s="325"/>
      <c r="TZA8" s="325"/>
      <c r="TZB8" s="325"/>
      <c r="TZC8" s="325"/>
      <c r="TZD8" s="325"/>
      <c r="TZE8" s="325"/>
      <c r="TZF8" s="325"/>
      <c r="TZG8" s="325"/>
      <c r="TZH8" s="325"/>
      <c r="TZI8" s="325"/>
      <c r="TZJ8" s="325"/>
      <c r="TZK8" s="325"/>
      <c r="TZL8" s="325"/>
      <c r="TZM8" s="325"/>
      <c r="TZN8" s="325"/>
      <c r="TZO8" s="325"/>
      <c r="TZP8" s="325"/>
      <c r="TZQ8" s="325"/>
      <c r="TZR8" s="325"/>
      <c r="TZS8" s="325"/>
      <c r="TZT8" s="325"/>
      <c r="TZU8" s="325"/>
      <c r="TZV8" s="325"/>
      <c r="TZW8" s="325"/>
      <c r="TZX8" s="325"/>
      <c r="TZY8" s="325"/>
      <c r="TZZ8" s="325"/>
      <c r="UAA8" s="325"/>
      <c r="UAB8" s="325"/>
      <c r="UAC8" s="325"/>
      <c r="UAD8" s="325"/>
      <c r="UAE8" s="325"/>
      <c r="UAF8" s="325"/>
      <c r="UAG8" s="325"/>
      <c r="UAH8" s="325"/>
      <c r="UAI8" s="325"/>
      <c r="UAJ8" s="325"/>
      <c r="UAK8" s="325"/>
      <c r="UAL8" s="325"/>
      <c r="UAM8" s="325"/>
      <c r="UAN8" s="325"/>
      <c r="UAO8" s="325"/>
      <c r="UAP8" s="325"/>
      <c r="UAQ8" s="325"/>
      <c r="UAR8" s="325"/>
      <c r="UAS8" s="325"/>
      <c r="UAT8" s="325"/>
      <c r="UAU8" s="325"/>
      <c r="UAV8" s="325"/>
      <c r="UAW8" s="325"/>
      <c r="UAX8" s="325"/>
      <c r="UAY8" s="325"/>
      <c r="UAZ8" s="325"/>
      <c r="UBA8" s="325"/>
      <c r="UBB8" s="325"/>
      <c r="UBC8" s="325"/>
      <c r="UBD8" s="325"/>
      <c r="UBE8" s="325"/>
      <c r="UBF8" s="325"/>
      <c r="UBG8" s="325"/>
      <c r="UBH8" s="325"/>
      <c r="UBI8" s="325"/>
      <c r="UBJ8" s="325"/>
      <c r="UBK8" s="325"/>
      <c r="UBL8" s="325"/>
      <c r="UBM8" s="325"/>
      <c r="UBN8" s="325"/>
      <c r="UBO8" s="325"/>
      <c r="UBP8" s="325"/>
      <c r="UBQ8" s="325"/>
      <c r="UBR8" s="325"/>
      <c r="UBS8" s="325"/>
      <c r="UBT8" s="325"/>
      <c r="UBU8" s="325"/>
      <c r="UBV8" s="325"/>
      <c r="UBW8" s="325"/>
      <c r="UBX8" s="325"/>
      <c r="UBY8" s="325"/>
      <c r="UBZ8" s="325"/>
      <c r="UCA8" s="325"/>
      <c r="UCB8" s="325"/>
      <c r="UCC8" s="325"/>
      <c r="UCD8" s="325"/>
      <c r="UCE8" s="325"/>
      <c r="UCF8" s="325"/>
      <c r="UCG8" s="325"/>
      <c r="UCH8" s="325"/>
      <c r="UCI8" s="325"/>
      <c r="UCJ8" s="325"/>
      <c r="UCK8" s="325"/>
      <c r="UCL8" s="325"/>
      <c r="UCM8" s="325"/>
      <c r="UCN8" s="325"/>
      <c r="UCO8" s="325"/>
      <c r="UCP8" s="325"/>
      <c r="UCQ8" s="325"/>
      <c r="UCR8" s="325"/>
      <c r="UCS8" s="325"/>
      <c r="UCT8" s="325"/>
      <c r="UCU8" s="325"/>
      <c r="UCV8" s="325"/>
      <c r="UCW8" s="325"/>
      <c r="UCX8" s="325"/>
      <c r="UCY8" s="325"/>
      <c r="UCZ8" s="325"/>
      <c r="UDA8" s="325"/>
      <c r="UDB8" s="325"/>
      <c r="UDC8" s="325"/>
      <c r="UDD8" s="325"/>
      <c r="UDE8" s="325"/>
      <c r="UDF8" s="325"/>
      <c r="UDG8" s="325"/>
      <c r="UDH8" s="325"/>
      <c r="UDI8" s="325"/>
      <c r="UDJ8" s="325"/>
      <c r="UDK8" s="325"/>
      <c r="UDL8" s="325"/>
      <c r="UDM8" s="325"/>
      <c r="UDN8" s="325"/>
      <c r="UDO8" s="325"/>
      <c r="UDP8" s="325"/>
      <c r="UDQ8" s="325"/>
      <c r="UDR8" s="325"/>
      <c r="UDS8" s="325"/>
      <c r="UDT8" s="325"/>
      <c r="UDU8" s="325"/>
      <c r="UDV8" s="325"/>
      <c r="UDW8" s="325"/>
      <c r="UDX8" s="325"/>
      <c r="UDY8" s="325"/>
      <c r="UDZ8" s="325"/>
      <c r="UEA8" s="325"/>
      <c r="UEB8" s="325"/>
      <c r="UEC8" s="325"/>
      <c r="UED8" s="325"/>
      <c r="UEE8" s="325"/>
      <c r="UEF8" s="325"/>
      <c r="UEG8" s="325"/>
      <c r="UEH8" s="325"/>
      <c r="UEI8" s="325"/>
      <c r="UEJ8" s="325"/>
      <c r="UEK8" s="325"/>
      <c r="UEL8" s="325"/>
      <c r="UEM8" s="325"/>
      <c r="UEN8" s="325"/>
      <c r="UEO8" s="325"/>
      <c r="UEP8" s="325"/>
      <c r="UEQ8" s="325"/>
      <c r="UER8" s="325"/>
      <c r="UES8" s="325"/>
      <c r="UET8" s="325"/>
      <c r="UEU8" s="325"/>
      <c r="UEV8" s="325"/>
      <c r="UEW8" s="325"/>
      <c r="UEX8" s="325"/>
      <c r="UEY8" s="325"/>
      <c r="UEZ8" s="325"/>
      <c r="UFA8" s="325"/>
      <c r="UFB8" s="325"/>
      <c r="UFC8" s="325"/>
      <c r="UFD8" s="325"/>
      <c r="UFE8" s="325"/>
      <c r="UFF8" s="325"/>
      <c r="UFG8" s="325"/>
      <c r="UFH8" s="325"/>
      <c r="UFI8" s="325"/>
      <c r="UFJ8" s="325"/>
      <c r="UFK8" s="325"/>
      <c r="UFL8" s="325"/>
      <c r="UFM8" s="325"/>
      <c r="UFN8" s="325"/>
      <c r="UFO8" s="325"/>
      <c r="UFP8" s="325"/>
      <c r="UFQ8" s="325"/>
      <c r="UFR8" s="325"/>
      <c r="UFS8" s="325"/>
      <c r="UFT8" s="325"/>
      <c r="UFU8" s="325"/>
      <c r="UFV8" s="325"/>
      <c r="UFW8" s="325"/>
      <c r="UFX8" s="325"/>
      <c r="UFY8" s="325"/>
      <c r="UFZ8" s="325"/>
      <c r="UGA8" s="325"/>
      <c r="UGB8" s="325"/>
      <c r="UGC8" s="325"/>
      <c r="UGD8" s="325"/>
      <c r="UGE8" s="325"/>
      <c r="UGF8" s="325"/>
      <c r="UGG8" s="325"/>
      <c r="UGH8" s="325"/>
      <c r="UGI8" s="325"/>
      <c r="UGJ8" s="325"/>
      <c r="UGK8" s="325"/>
      <c r="UGL8" s="325"/>
      <c r="UGM8" s="325"/>
      <c r="UGN8" s="325"/>
      <c r="UGO8" s="325"/>
      <c r="UGP8" s="325"/>
      <c r="UGQ8" s="325"/>
      <c r="UGR8" s="325"/>
      <c r="UGS8" s="325"/>
      <c r="UGT8" s="325"/>
      <c r="UGU8" s="325"/>
      <c r="UGV8" s="325"/>
      <c r="UGW8" s="325"/>
      <c r="UGX8" s="325"/>
      <c r="UGY8" s="325"/>
      <c r="UGZ8" s="325"/>
      <c r="UHA8" s="325"/>
      <c r="UHB8" s="325"/>
      <c r="UHC8" s="325"/>
      <c r="UHD8" s="325"/>
      <c r="UHE8" s="325"/>
      <c r="UHF8" s="325"/>
      <c r="UHG8" s="325"/>
      <c r="UHH8" s="325"/>
      <c r="UHI8" s="325"/>
      <c r="UHJ8" s="325"/>
      <c r="UHK8" s="325"/>
      <c r="UHL8" s="325"/>
      <c r="UHM8" s="325"/>
      <c r="UHN8" s="325"/>
      <c r="UHO8" s="325"/>
      <c r="UHP8" s="325"/>
      <c r="UHQ8" s="325"/>
      <c r="UHR8" s="325"/>
      <c r="UHS8" s="325"/>
      <c r="UHT8" s="325"/>
      <c r="UHU8" s="325"/>
      <c r="UHV8" s="325"/>
      <c r="UHW8" s="325"/>
      <c r="UHX8" s="325"/>
      <c r="UHY8" s="325"/>
      <c r="UHZ8" s="325"/>
      <c r="UIA8" s="325"/>
      <c r="UIB8" s="325"/>
      <c r="UIC8" s="325"/>
      <c r="UID8" s="325"/>
      <c r="UIE8" s="325"/>
      <c r="UIF8" s="325"/>
      <c r="UIG8" s="325"/>
      <c r="UIH8" s="325"/>
      <c r="UII8" s="325"/>
      <c r="UIJ8" s="325"/>
      <c r="UIK8" s="325"/>
      <c r="UIL8" s="325"/>
      <c r="UIM8" s="325"/>
      <c r="UIN8" s="325"/>
      <c r="UIO8" s="325"/>
      <c r="UIP8" s="325"/>
      <c r="UIQ8" s="325"/>
      <c r="UIR8" s="325"/>
      <c r="UIS8" s="325"/>
      <c r="UIT8" s="325"/>
      <c r="UIU8" s="325"/>
      <c r="UIV8" s="325"/>
      <c r="UIW8" s="325"/>
      <c r="UIX8" s="325"/>
      <c r="UIY8" s="325"/>
      <c r="UIZ8" s="325"/>
      <c r="UJA8" s="325"/>
      <c r="UJB8" s="325"/>
      <c r="UJC8" s="325"/>
      <c r="UJD8" s="325"/>
      <c r="UJE8" s="325"/>
      <c r="UJF8" s="325"/>
      <c r="UJG8" s="325"/>
      <c r="UJH8" s="325"/>
      <c r="UJI8" s="325"/>
      <c r="UJJ8" s="325"/>
      <c r="UJK8" s="325"/>
      <c r="UJL8" s="325"/>
      <c r="UJM8" s="325"/>
      <c r="UJN8" s="325"/>
      <c r="UJO8" s="325"/>
      <c r="UJP8" s="325"/>
      <c r="UJQ8" s="325"/>
      <c r="UJR8" s="325"/>
      <c r="UJS8" s="325"/>
      <c r="UJT8" s="325"/>
      <c r="UJU8" s="325"/>
      <c r="UJV8" s="325"/>
      <c r="UJW8" s="325"/>
      <c r="UJX8" s="325"/>
      <c r="UJY8" s="325"/>
      <c r="UJZ8" s="325"/>
      <c r="UKA8" s="325"/>
      <c r="UKB8" s="325"/>
      <c r="UKC8" s="325"/>
      <c r="UKD8" s="325"/>
      <c r="UKE8" s="325"/>
      <c r="UKF8" s="325"/>
      <c r="UKG8" s="325"/>
      <c r="UKH8" s="325"/>
      <c r="UKI8" s="325"/>
      <c r="UKJ8" s="325"/>
      <c r="UKK8" s="325"/>
      <c r="UKL8" s="325"/>
      <c r="UKM8" s="325"/>
      <c r="UKN8" s="325"/>
      <c r="UKO8" s="325"/>
      <c r="UKP8" s="325"/>
      <c r="UKQ8" s="325"/>
      <c r="UKR8" s="325"/>
      <c r="UKS8" s="325"/>
      <c r="UKT8" s="325"/>
      <c r="UKU8" s="325"/>
      <c r="UKV8" s="325"/>
      <c r="UKW8" s="325"/>
      <c r="UKX8" s="325"/>
      <c r="UKY8" s="325"/>
      <c r="UKZ8" s="325"/>
      <c r="ULA8" s="325"/>
      <c r="ULB8" s="325"/>
      <c r="ULC8" s="325"/>
      <c r="ULD8" s="325"/>
      <c r="ULE8" s="325"/>
      <c r="ULF8" s="325"/>
      <c r="ULG8" s="325"/>
      <c r="ULH8" s="325"/>
      <c r="ULI8" s="325"/>
      <c r="ULJ8" s="325"/>
      <c r="ULK8" s="325"/>
      <c r="ULL8" s="325"/>
      <c r="ULM8" s="325"/>
      <c r="ULN8" s="325"/>
      <c r="ULO8" s="325"/>
      <c r="ULP8" s="325"/>
      <c r="ULQ8" s="325"/>
      <c r="ULR8" s="325"/>
      <c r="ULS8" s="325"/>
      <c r="ULT8" s="325"/>
      <c r="ULU8" s="325"/>
      <c r="ULV8" s="325"/>
      <c r="ULW8" s="325"/>
      <c r="ULX8" s="325"/>
      <c r="ULY8" s="325"/>
      <c r="ULZ8" s="325"/>
      <c r="UMA8" s="325"/>
      <c r="UMB8" s="325"/>
      <c r="UMC8" s="325"/>
      <c r="UMD8" s="325"/>
      <c r="UME8" s="325"/>
      <c r="UMF8" s="325"/>
      <c r="UMG8" s="325"/>
      <c r="UMH8" s="325"/>
      <c r="UMI8" s="325"/>
      <c r="UMJ8" s="325"/>
      <c r="UMK8" s="325"/>
      <c r="UML8" s="325"/>
      <c r="UMM8" s="325"/>
      <c r="UMN8" s="325"/>
      <c r="UMO8" s="325"/>
      <c r="UMP8" s="325"/>
      <c r="UMQ8" s="325"/>
      <c r="UMR8" s="325"/>
      <c r="UMS8" s="325"/>
      <c r="UMT8" s="325"/>
      <c r="UMU8" s="325"/>
      <c r="UMV8" s="325"/>
      <c r="UMW8" s="325"/>
      <c r="UMX8" s="325"/>
      <c r="UMY8" s="325"/>
      <c r="UMZ8" s="325"/>
      <c r="UNA8" s="325"/>
      <c r="UNB8" s="325"/>
      <c r="UNC8" s="325"/>
      <c r="UND8" s="325"/>
      <c r="UNE8" s="325"/>
      <c r="UNF8" s="325"/>
      <c r="UNG8" s="325"/>
      <c r="UNH8" s="325"/>
      <c r="UNI8" s="325"/>
      <c r="UNJ8" s="325"/>
      <c r="UNK8" s="325"/>
      <c r="UNL8" s="325"/>
      <c r="UNM8" s="325"/>
      <c r="UNN8" s="325"/>
      <c r="UNO8" s="325"/>
      <c r="UNP8" s="325"/>
      <c r="UNQ8" s="325"/>
      <c r="UNR8" s="325"/>
      <c r="UNS8" s="325"/>
      <c r="UNT8" s="325"/>
      <c r="UNU8" s="325"/>
      <c r="UNV8" s="325"/>
      <c r="UNW8" s="325"/>
      <c r="UNX8" s="325"/>
      <c r="UNY8" s="325"/>
      <c r="UNZ8" s="325"/>
      <c r="UOA8" s="325"/>
      <c r="UOB8" s="325"/>
      <c r="UOC8" s="325"/>
      <c r="UOD8" s="325"/>
      <c r="UOE8" s="325"/>
      <c r="UOF8" s="325"/>
      <c r="UOG8" s="325"/>
      <c r="UOH8" s="325"/>
      <c r="UOI8" s="325"/>
      <c r="UOJ8" s="325"/>
      <c r="UOK8" s="325"/>
      <c r="UOL8" s="325"/>
      <c r="UOM8" s="325"/>
      <c r="UON8" s="325"/>
      <c r="UOO8" s="325"/>
      <c r="UOP8" s="325"/>
      <c r="UOQ8" s="325"/>
      <c r="UOR8" s="325"/>
      <c r="UOS8" s="325"/>
      <c r="UOT8" s="325"/>
      <c r="UOU8" s="325"/>
      <c r="UOV8" s="325"/>
      <c r="UOW8" s="325"/>
      <c r="UOX8" s="325"/>
      <c r="UOY8" s="325"/>
      <c r="UOZ8" s="325"/>
      <c r="UPA8" s="325"/>
      <c r="UPB8" s="325"/>
      <c r="UPC8" s="325"/>
      <c r="UPD8" s="325"/>
      <c r="UPE8" s="325"/>
      <c r="UPF8" s="325"/>
      <c r="UPG8" s="325"/>
      <c r="UPH8" s="325"/>
      <c r="UPI8" s="325"/>
      <c r="UPJ8" s="325"/>
      <c r="UPK8" s="325"/>
      <c r="UPL8" s="325"/>
      <c r="UPM8" s="325"/>
      <c r="UPN8" s="325"/>
      <c r="UPO8" s="325"/>
      <c r="UPP8" s="325"/>
      <c r="UPQ8" s="325"/>
      <c r="UPR8" s="325"/>
      <c r="UPS8" s="325"/>
      <c r="UPT8" s="325"/>
      <c r="UPU8" s="325"/>
      <c r="UPV8" s="325"/>
      <c r="UPW8" s="325"/>
      <c r="UPX8" s="325"/>
      <c r="UPY8" s="325"/>
      <c r="UPZ8" s="325"/>
      <c r="UQA8" s="325"/>
      <c r="UQB8" s="325"/>
      <c r="UQC8" s="325"/>
      <c r="UQD8" s="325"/>
      <c r="UQE8" s="325"/>
      <c r="UQF8" s="325"/>
      <c r="UQG8" s="325"/>
      <c r="UQH8" s="325"/>
      <c r="UQI8" s="325"/>
      <c r="UQJ8" s="325"/>
      <c r="UQK8" s="325"/>
      <c r="UQL8" s="325"/>
      <c r="UQM8" s="325"/>
      <c r="UQN8" s="325"/>
      <c r="UQO8" s="325"/>
      <c r="UQP8" s="325"/>
      <c r="UQQ8" s="325"/>
      <c r="UQR8" s="325"/>
      <c r="UQS8" s="325"/>
      <c r="UQT8" s="325"/>
      <c r="UQU8" s="325"/>
      <c r="UQV8" s="325"/>
      <c r="UQW8" s="325"/>
      <c r="UQX8" s="325"/>
      <c r="UQY8" s="325"/>
      <c r="UQZ8" s="325"/>
      <c r="URA8" s="325"/>
      <c r="URB8" s="325"/>
      <c r="URC8" s="325"/>
      <c r="URD8" s="325"/>
      <c r="URE8" s="325"/>
      <c r="URF8" s="325"/>
      <c r="URG8" s="325"/>
      <c r="URH8" s="325"/>
      <c r="URI8" s="325"/>
      <c r="URJ8" s="325"/>
      <c r="URK8" s="325"/>
      <c r="URL8" s="325"/>
      <c r="URM8" s="325"/>
      <c r="URN8" s="325"/>
      <c r="URO8" s="325"/>
      <c r="URP8" s="325"/>
      <c r="URQ8" s="325"/>
      <c r="URR8" s="325"/>
      <c r="URS8" s="325"/>
      <c r="URT8" s="325"/>
      <c r="URU8" s="325"/>
      <c r="URV8" s="325"/>
      <c r="URW8" s="325"/>
      <c r="URX8" s="325"/>
      <c r="URY8" s="325"/>
      <c r="URZ8" s="325"/>
      <c r="USA8" s="325"/>
      <c r="USB8" s="325"/>
      <c r="USC8" s="325"/>
      <c r="USD8" s="325"/>
      <c r="USE8" s="325"/>
      <c r="USF8" s="325"/>
      <c r="USG8" s="325"/>
      <c r="USH8" s="325"/>
      <c r="USI8" s="325"/>
      <c r="USJ8" s="325"/>
      <c r="USK8" s="325"/>
      <c r="USL8" s="325"/>
      <c r="USM8" s="325"/>
      <c r="USN8" s="325"/>
      <c r="USO8" s="325"/>
      <c r="USP8" s="325"/>
      <c r="USQ8" s="325"/>
      <c r="USR8" s="325"/>
      <c r="USS8" s="325"/>
      <c r="UST8" s="325"/>
      <c r="USU8" s="325"/>
      <c r="USV8" s="325"/>
      <c r="USW8" s="325"/>
      <c r="USX8" s="325"/>
      <c r="USY8" s="325"/>
      <c r="USZ8" s="325"/>
      <c r="UTA8" s="325"/>
      <c r="UTB8" s="325"/>
      <c r="UTC8" s="325"/>
      <c r="UTD8" s="325"/>
      <c r="UTE8" s="325"/>
      <c r="UTF8" s="325"/>
      <c r="UTG8" s="325"/>
      <c r="UTH8" s="325"/>
      <c r="UTI8" s="325"/>
      <c r="UTJ8" s="325"/>
      <c r="UTK8" s="325"/>
      <c r="UTL8" s="325"/>
      <c r="UTM8" s="325"/>
      <c r="UTN8" s="325"/>
      <c r="UTO8" s="325"/>
      <c r="UTP8" s="325"/>
      <c r="UTQ8" s="325"/>
      <c r="UTR8" s="325"/>
      <c r="UTS8" s="325"/>
      <c r="UTT8" s="325"/>
      <c r="UTU8" s="325"/>
      <c r="UTV8" s="325"/>
      <c r="UTW8" s="325"/>
      <c r="UTX8" s="325"/>
      <c r="UTY8" s="325"/>
      <c r="UTZ8" s="325"/>
      <c r="UUA8" s="325"/>
      <c r="UUB8" s="325"/>
      <c r="UUC8" s="325"/>
      <c r="UUD8" s="325"/>
      <c r="UUE8" s="325"/>
      <c r="UUF8" s="325"/>
      <c r="UUG8" s="325"/>
      <c r="UUH8" s="325"/>
      <c r="UUI8" s="325"/>
      <c r="UUJ8" s="325"/>
      <c r="UUK8" s="325"/>
      <c r="UUL8" s="325"/>
      <c r="UUM8" s="325"/>
      <c r="UUN8" s="325"/>
      <c r="UUO8" s="325"/>
      <c r="UUP8" s="325"/>
      <c r="UUQ8" s="325"/>
      <c r="UUR8" s="325"/>
      <c r="UUS8" s="325"/>
      <c r="UUT8" s="325"/>
      <c r="UUU8" s="325"/>
      <c r="UUV8" s="325"/>
      <c r="UUW8" s="325"/>
      <c r="UUX8" s="325"/>
      <c r="UUY8" s="325"/>
      <c r="UUZ8" s="325"/>
      <c r="UVA8" s="325"/>
      <c r="UVB8" s="325"/>
      <c r="UVC8" s="325"/>
      <c r="UVD8" s="325"/>
      <c r="UVE8" s="325"/>
      <c r="UVF8" s="325"/>
      <c r="UVG8" s="325"/>
      <c r="UVH8" s="325"/>
      <c r="UVI8" s="325"/>
      <c r="UVJ8" s="325"/>
      <c r="UVK8" s="325"/>
      <c r="UVL8" s="325"/>
      <c r="UVM8" s="325"/>
      <c r="UVN8" s="325"/>
      <c r="UVO8" s="325"/>
      <c r="UVP8" s="325"/>
      <c r="UVQ8" s="325"/>
      <c r="UVR8" s="325"/>
      <c r="UVS8" s="325"/>
      <c r="UVT8" s="325"/>
      <c r="UVU8" s="325"/>
      <c r="UVV8" s="325"/>
      <c r="UVW8" s="325"/>
      <c r="UVX8" s="325"/>
      <c r="UVY8" s="325"/>
      <c r="UVZ8" s="325"/>
      <c r="UWA8" s="325"/>
      <c r="UWB8" s="325"/>
      <c r="UWC8" s="325"/>
      <c r="UWD8" s="325"/>
      <c r="UWE8" s="325"/>
      <c r="UWF8" s="325"/>
      <c r="UWG8" s="325"/>
      <c r="UWH8" s="325"/>
      <c r="UWI8" s="325"/>
      <c r="UWJ8" s="325"/>
      <c r="UWK8" s="325"/>
      <c r="UWL8" s="325"/>
      <c r="UWM8" s="325"/>
      <c r="UWN8" s="325"/>
      <c r="UWO8" s="325"/>
      <c r="UWP8" s="325"/>
      <c r="UWQ8" s="325"/>
      <c r="UWR8" s="325"/>
      <c r="UWS8" s="325"/>
      <c r="UWT8" s="325"/>
      <c r="UWU8" s="325"/>
      <c r="UWV8" s="325"/>
      <c r="UWW8" s="325"/>
      <c r="UWX8" s="325"/>
      <c r="UWY8" s="325"/>
      <c r="UWZ8" s="325"/>
      <c r="UXA8" s="325"/>
      <c r="UXB8" s="325"/>
      <c r="UXC8" s="325"/>
      <c r="UXD8" s="325"/>
      <c r="UXE8" s="325"/>
      <c r="UXF8" s="325"/>
      <c r="UXG8" s="325"/>
      <c r="UXH8" s="325"/>
      <c r="UXI8" s="325"/>
      <c r="UXJ8" s="325"/>
      <c r="UXK8" s="325"/>
      <c r="UXL8" s="325"/>
      <c r="UXM8" s="325"/>
      <c r="UXN8" s="325"/>
      <c r="UXO8" s="325"/>
      <c r="UXP8" s="325"/>
      <c r="UXQ8" s="325"/>
      <c r="UXR8" s="325"/>
      <c r="UXS8" s="325"/>
      <c r="UXT8" s="325"/>
      <c r="UXU8" s="325"/>
      <c r="UXV8" s="325"/>
      <c r="UXW8" s="325"/>
      <c r="UXX8" s="325"/>
      <c r="UXY8" s="325"/>
      <c r="UXZ8" s="325"/>
      <c r="UYA8" s="325"/>
      <c r="UYB8" s="325"/>
      <c r="UYC8" s="325"/>
      <c r="UYD8" s="325"/>
      <c r="UYE8" s="325"/>
      <c r="UYF8" s="325"/>
      <c r="UYG8" s="325"/>
      <c r="UYH8" s="325"/>
      <c r="UYI8" s="325"/>
      <c r="UYJ8" s="325"/>
      <c r="UYK8" s="325"/>
      <c r="UYL8" s="325"/>
      <c r="UYM8" s="325"/>
      <c r="UYN8" s="325"/>
      <c r="UYO8" s="325"/>
      <c r="UYP8" s="325"/>
      <c r="UYQ8" s="325"/>
      <c r="UYR8" s="325"/>
      <c r="UYS8" s="325"/>
      <c r="UYT8" s="325"/>
      <c r="UYU8" s="325"/>
      <c r="UYV8" s="325"/>
      <c r="UYW8" s="325"/>
      <c r="UYX8" s="325"/>
      <c r="UYY8" s="325"/>
      <c r="UYZ8" s="325"/>
      <c r="UZA8" s="325"/>
      <c r="UZB8" s="325"/>
      <c r="UZC8" s="325"/>
      <c r="UZD8" s="325"/>
      <c r="UZE8" s="325"/>
      <c r="UZF8" s="325"/>
      <c r="UZG8" s="325"/>
      <c r="UZH8" s="325"/>
      <c r="UZI8" s="325"/>
      <c r="UZJ8" s="325"/>
      <c r="UZK8" s="325"/>
      <c r="UZL8" s="325"/>
      <c r="UZM8" s="325"/>
      <c r="UZN8" s="325"/>
      <c r="UZO8" s="325"/>
      <c r="UZP8" s="325"/>
      <c r="UZQ8" s="325"/>
      <c r="UZR8" s="325"/>
      <c r="UZS8" s="325"/>
      <c r="UZT8" s="325"/>
      <c r="UZU8" s="325"/>
      <c r="UZV8" s="325"/>
      <c r="UZW8" s="325"/>
      <c r="UZX8" s="325"/>
      <c r="UZY8" s="325"/>
      <c r="UZZ8" s="325"/>
      <c r="VAA8" s="325"/>
      <c r="VAB8" s="325"/>
      <c r="VAC8" s="325"/>
      <c r="VAD8" s="325"/>
      <c r="VAE8" s="325"/>
      <c r="VAF8" s="325"/>
      <c r="VAG8" s="325"/>
      <c r="VAH8" s="325"/>
      <c r="VAI8" s="325"/>
      <c r="VAJ8" s="325"/>
      <c r="VAK8" s="325"/>
      <c r="VAL8" s="325"/>
      <c r="VAM8" s="325"/>
      <c r="VAN8" s="325"/>
      <c r="VAO8" s="325"/>
      <c r="VAP8" s="325"/>
      <c r="VAQ8" s="325"/>
      <c r="VAR8" s="325"/>
      <c r="VAS8" s="325"/>
      <c r="VAT8" s="325"/>
      <c r="VAU8" s="325"/>
      <c r="VAV8" s="325"/>
      <c r="VAW8" s="325"/>
      <c r="VAX8" s="325"/>
      <c r="VAY8" s="325"/>
      <c r="VAZ8" s="325"/>
      <c r="VBA8" s="325"/>
      <c r="VBB8" s="325"/>
      <c r="VBC8" s="325"/>
      <c r="VBD8" s="325"/>
      <c r="VBE8" s="325"/>
      <c r="VBF8" s="325"/>
      <c r="VBG8" s="325"/>
      <c r="VBH8" s="325"/>
      <c r="VBI8" s="325"/>
      <c r="VBJ8" s="325"/>
      <c r="VBK8" s="325"/>
      <c r="VBL8" s="325"/>
      <c r="VBM8" s="325"/>
      <c r="VBN8" s="325"/>
      <c r="VBO8" s="325"/>
      <c r="VBP8" s="325"/>
      <c r="VBQ8" s="325"/>
      <c r="VBR8" s="325"/>
      <c r="VBS8" s="325"/>
      <c r="VBT8" s="325"/>
      <c r="VBU8" s="325"/>
      <c r="VBV8" s="325"/>
      <c r="VBW8" s="325"/>
      <c r="VBX8" s="325"/>
      <c r="VBY8" s="325"/>
      <c r="VBZ8" s="325"/>
      <c r="VCA8" s="325"/>
      <c r="VCB8" s="325"/>
      <c r="VCC8" s="325"/>
      <c r="VCD8" s="325"/>
      <c r="VCE8" s="325"/>
      <c r="VCF8" s="325"/>
      <c r="VCG8" s="325"/>
      <c r="VCH8" s="325"/>
      <c r="VCI8" s="325"/>
      <c r="VCJ8" s="325"/>
      <c r="VCK8" s="325"/>
      <c r="VCL8" s="325"/>
      <c r="VCM8" s="325"/>
      <c r="VCN8" s="325"/>
      <c r="VCO8" s="325"/>
      <c r="VCP8" s="325"/>
      <c r="VCQ8" s="325"/>
      <c r="VCR8" s="325"/>
      <c r="VCS8" s="325"/>
      <c r="VCT8" s="325"/>
      <c r="VCU8" s="325"/>
      <c r="VCV8" s="325"/>
      <c r="VCW8" s="325"/>
      <c r="VCX8" s="325"/>
      <c r="VCY8" s="325"/>
      <c r="VCZ8" s="325"/>
      <c r="VDA8" s="325"/>
      <c r="VDB8" s="325"/>
      <c r="VDC8" s="325"/>
      <c r="VDD8" s="325"/>
      <c r="VDE8" s="325"/>
      <c r="VDF8" s="325"/>
      <c r="VDG8" s="325"/>
      <c r="VDH8" s="325"/>
      <c r="VDI8" s="325"/>
      <c r="VDJ8" s="325"/>
      <c r="VDK8" s="325"/>
      <c r="VDL8" s="325"/>
      <c r="VDM8" s="325"/>
      <c r="VDN8" s="325"/>
      <c r="VDO8" s="325"/>
      <c r="VDP8" s="325"/>
      <c r="VDQ8" s="325"/>
      <c r="VDR8" s="325"/>
      <c r="VDS8" s="325"/>
      <c r="VDT8" s="325"/>
      <c r="VDU8" s="325"/>
      <c r="VDV8" s="325"/>
      <c r="VDW8" s="325"/>
      <c r="VDX8" s="325"/>
      <c r="VDY8" s="325"/>
      <c r="VDZ8" s="325"/>
      <c r="VEA8" s="325"/>
      <c r="VEB8" s="325"/>
      <c r="VEC8" s="325"/>
      <c r="VED8" s="325"/>
      <c r="VEE8" s="325"/>
      <c r="VEF8" s="325"/>
      <c r="VEG8" s="325"/>
      <c r="VEH8" s="325"/>
      <c r="VEI8" s="325"/>
      <c r="VEJ8" s="325"/>
      <c r="VEK8" s="325"/>
      <c r="VEL8" s="325"/>
      <c r="VEM8" s="325"/>
      <c r="VEN8" s="325"/>
      <c r="VEO8" s="325"/>
      <c r="VEP8" s="325"/>
      <c r="VEQ8" s="325"/>
      <c r="VER8" s="325"/>
      <c r="VES8" s="325"/>
      <c r="VET8" s="325"/>
      <c r="VEU8" s="325"/>
      <c r="VEV8" s="325"/>
      <c r="VEW8" s="325"/>
      <c r="VEX8" s="325"/>
      <c r="VEY8" s="325"/>
      <c r="VEZ8" s="325"/>
      <c r="VFA8" s="325"/>
      <c r="VFB8" s="325"/>
      <c r="VFC8" s="325"/>
      <c r="VFD8" s="325"/>
      <c r="VFE8" s="325"/>
      <c r="VFF8" s="325"/>
      <c r="VFG8" s="325"/>
      <c r="VFH8" s="325"/>
      <c r="VFI8" s="325"/>
      <c r="VFJ8" s="325"/>
      <c r="VFK8" s="325"/>
      <c r="VFL8" s="325"/>
      <c r="VFM8" s="325"/>
      <c r="VFN8" s="325"/>
      <c r="VFO8" s="325"/>
      <c r="VFP8" s="325"/>
      <c r="VFQ8" s="325"/>
      <c r="VFR8" s="325"/>
      <c r="VFS8" s="325"/>
      <c r="VFT8" s="325"/>
      <c r="VFU8" s="325"/>
      <c r="VFV8" s="325"/>
      <c r="VFW8" s="325"/>
      <c r="VFX8" s="325"/>
      <c r="VFY8" s="325"/>
      <c r="VFZ8" s="325"/>
      <c r="VGA8" s="325"/>
      <c r="VGB8" s="325"/>
      <c r="VGC8" s="325"/>
      <c r="VGD8" s="325"/>
      <c r="VGE8" s="325"/>
      <c r="VGF8" s="325"/>
      <c r="VGG8" s="325"/>
      <c r="VGH8" s="325"/>
      <c r="VGI8" s="325"/>
      <c r="VGJ8" s="325"/>
      <c r="VGK8" s="325"/>
      <c r="VGL8" s="325"/>
      <c r="VGM8" s="325"/>
      <c r="VGN8" s="325"/>
      <c r="VGO8" s="325"/>
      <c r="VGP8" s="325"/>
      <c r="VGQ8" s="325"/>
      <c r="VGR8" s="325"/>
      <c r="VGS8" s="325"/>
      <c r="VGT8" s="325"/>
      <c r="VGU8" s="325"/>
      <c r="VGV8" s="325"/>
      <c r="VGW8" s="325"/>
      <c r="VGX8" s="325"/>
      <c r="VGY8" s="325"/>
      <c r="VGZ8" s="325"/>
      <c r="VHA8" s="325"/>
      <c r="VHB8" s="325"/>
      <c r="VHC8" s="325"/>
      <c r="VHD8" s="325"/>
      <c r="VHE8" s="325"/>
      <c r="VHF8" s="325"/>
      <c r="VHG8" s="325"/>
      <c r="VHH8" s="325"/>
      <c r="VHI8" s="325"/>
      <c r="VHJ8" s="325"/>
      <c r="VHK8" s="325"/>
      <c r="VHL8" s="325"/>
      <c r="VHM8" s="325"/>
      <c r="VHN8" s="325"/>
      <c r="VHO8" s="325"/>
      <c r="VHP8" s="325"/>
      <c r="VHQ8" s="325"/>
      <c r="VHR8" s="325"/>
      <c r="VHS8" s="325"/>
      <c r="VHT8" s="325"/>
      <c r="VHU8" s="325"/>
      <c r="VHV8" s="325"/>
      <c r="VHW8" s="325"/>
      <c r="VHX8" s="325"/>
      <c r="VHY8" s="325"/>
      <c r="VHZ8" s="325"/>
      <c r="VIA8" s="325"/>
      <c r="VIB8" s="325"/>
      <c r="VIC8" s="325"/>
      <c r="VID8" s="325"/>
      <c r="VIE8" s="325"/>
      <c r="VIF8" s="325"/>
      <c r="VIG8" s="325"/>
      <c r="VIH8" s="325"/>
      <c r="VII8" s="325"/>
      <c r="VIJ8" s="325"/>
      <c r="VIK8" s="325"/>
      <c r="VIL8" s="325"/>
      <c r="VIM8" s="325"/>
      <c r="VIN8" s="325"/>
      <c r="VIO8" s="325"/>
      <c r="VIP8" s="325"/>
      <c r="VIQ8" s="325"/>
      <c r="VIR8" s="325"/>
      <c r="VIS8" s="325"/>
      <c r="VIT8" s="325"/>
      <c r="VIU8" s="325"/>
      <c r="VIV8" s="325"/>
      <c r="VIW8" s="325"/>
      <c r="VIX8" s="325"/>
      <c r="VIY8" s="325"/>
      <c r="VIZ8" s="325"/>
      <c r="VJA8" s="325"/>
      <c r="VJB8" s="325"/>
      <c r="VJC8" s="325"/>
      <c r="VJD8" s="325"/>
      <c r="VJE8" s="325"/>
      <c r="VJF8" s="325"/>
      <c r="VJG8" s="325"/>
      <c r="VJH8" s="325"/>
      <c r="VJI8" s="325"/>
      <c r="VJJ8" s="325"/>
      <c r="VJK8" s="325"/>
      <c r="VJL8" s="325"/>
      <c r="VJM8" s="325"/>
      <c r="VJN8" s="325"/>
      <c r="VJO8" s="325"/>
      <c r="VJP8" s="325"/>
      <c r="VJQ8" s="325"/>
      <c r="VJR8" s="325"/>
      <c r="VJS8" s="325"/>
      <c r="VJT8" s="325"/>
      <c r="VJU8" s="325"/>
      <c r="VJV8" s="325"/>
      <c r="VJW8" s="325"/>
      <c r="VJX8" s="325"/>
      <c r="VJY8" s="325"/>
      <c r="VJZ8" s="325"/>
      <c r="VKA8" s="325"/>
      <c r="VKB8" s="325"/>
      <c r="VKC8" s="325"/>
      <c r="VKD8" s="325"/>
      <c r="VKE8" s="325"/>
      <c r="VKF8" s="325"/>
      <c r="VKG8" s="325"/>
      <c r="VKH8" s="325"/>
      <c r="VKI8" s="325"/>
      <c r="VKJ8" s="325"/>
      <c r="VKK8" s="325"/>
      <c r="VKL8" s="325"/>
      <c r="VKM8" s="325"/>
      <c r="VKN8" s="325"/>
      <c r="VKO8" s="325"/>
      <c r="VKP8" s="325"/>
      <c r="VKQ8" s="325"/>
      <c r="VKR8" s="325"/>
      <c r="VKS8" s="325"/>
      <c r="VKT8" s="325"/>
      <c r="VKU8" s="325"/>
      <c r="VKV8" s="325"/>
      <c r="VKW8" s="325"/>
      <c r="VKX8" s="325"/>
      <c r="VKY8" s="325"/>
      <c r="VKZ8" s="325"/>
      <c r="VLA8" s="325"/>
      <c r="VLB8" s="325"/>
      <c r="VLC8" s="325"/>
      <c r="VLD8" s="325"/>
      <c r="VLE8" s="325"/>
      <c r="VLF8" s="325"/>
      <c r="VLG8" s="325"/>
      <c r="VLH8" s="325"/>
      <c r="VLI8" s="325"/>
      <c r="VLJ8" s="325"/>
      <c r="VLK8" s="325"/>
      <c r="VLL8" s="325"/>
      <c r="VLM8" s="325"/>
      <c r="VLN8" s="325"/>
      <c r="VLO8" s="325"/>
      <c r="VLP8" s="325"/>
      <c r="VLQ8" s="325"/>
      <c r="VLR8" s="325"/>
      <c r="VLS8" s="325"/>
      <c r="VLT8" s="325"/>
      <c r="VLU8" s="325"/>
      <c r="VLV8" s="325"/>
      <c r="VLW8" s="325"/>
      <c r="VLX8" s="325"/>
      <c r="VLY8" s="325"/>
      <c r="VLZ8" s="325"/>
      <c r="VMA8" s="325"/>
      <c r="VMB8" s="325"/>
      <c r="VMC8" s="325"/>
      <c r="VMD8" s="325"/>
      <c r="VME8" s="325"/>
      <c r="VMF8" s="325"/>
      <c r="VMG8" s="325"/>
      <c r="VMH8" s="325"/>
      <c r="VMI8" s="325"/>
      <c r="VMJ8" s="325"/>
      <c r="VMK8" s="325"/>
      <c r="VML8" s="325"/>
      <c r="VMM8" s="325"/>
      <c r="VMN8" s="325"/>
      <c r="VMO8" s="325"/>
      <c r="VMP8" s="325"/>
      <c r="VMQ8" s="325"/>
      <c r="VMR8" s="325"/>
      <c r="VMS8" s="325"/>
      <c r="VMT8" s="325"/>
      <c r="VMU8" s="325"/>
      <c r="VMV8" s="325"/>
      <c r="VMW8" s="325"/>
      <c r="VMX8" s="325"/>
      <c r="VMY8" s="325"/>
      <c r="VMZ8" s="325"/>
      <c r="VNA8" s="325"/>
      <c r="VNB8" s="325"/>
      <c r="VNC8" s="325"/>
      <c r="VND8" s="325"/>
      <c r="VNE8" s="325"/>
      <c r="VNF8" s="325"/>
      <c r="VNG8" s="325"/>
      <c r="VNH8" s="325"/>
      <c r="VNI8" s="325"/>
      <c r="VNJ8" s="325"/>
      <c r="VNK8" s="325"/>
      <c r="VNL8" s="325"/>
      <c r="VNM8" s="325"/>
      <c r="VNN8" s="325"/>
      <c r="VNO8" s="325"/>
      <c r="VNP8" s="325"/>
      <c r="VNQ8" s="325"/>
      <c r="VNR8" s="325"/>
      <c r="VNS8" s="325"/>
      <c r="VNT8" s="325"/>
      <c r="VNU8" s="325"/>
      <c r="VNV8" s="325"/>
      <c r="VNW8" s="325"/>
      <c r="VNX8" s="325"/>
      <c r="VNY8" s="325"/>
      <c r="VNZ8" s="325"/>
      <c r="VOA8" s="325"/>
      <c r="VOB8" s="325"/>
      <c r="VOC8" s="325"/>
      <c r="VOD8" s="325"/>
      <c r="VOE8" s="325"/>
      <c r="VOF8" s="325"/>
      <c r="VOG8" s="325"/>
      <c r="VOH8" s="325"/>
      <c r="VOI8" s="325"/>
      <c r="VOJ8" s="325"/>
      <c r="VOK8" s="325"/>
      <c r="VOL8" s="325"/>
      <c r="VOM8" s="325"/>
      <c r="VON8" s="325"/>
      <c r="VOO8" s="325"/>
      <c r="VOP8" s="325"/>
      <c r="VOQ8" s="325"/>
      <c r="VOR8" s="325"/>
      <c r="VOS8" s="325"/>
      <c r="VOT8" s="325"/>
      <c r="VOU8" s="325"/>
      <c r="VOV8" s="325"/>
      <c r="VOW8" s="325"/>
      <c r="VOX8" s="325"/>
      <c r="VOY8" s="325"/>
      <c r="VOZ8" s="325"/>
      <c r="VPA8" s="325"/>
      <c r="VPB8" s="325"/>
      <c r="VPC8" s="325"/>
      <c r="VPD8" s="325"/>
      <c r="VPE8" s="325"/>
      <c r="VPF8" s="325"/>
      <c r="VPG8" s="325"/>
      <c r="VPH8" s="325"/>
      <c r="VPI8" s="325"/>
      <c r="VPJ8" s="325"/>
      <c r="VPK8" s="325"/>
      <c r="VPL8" s="325"/>
      <c r="VPM8" s="325"/>
      <c r="VPN8" s="325"/>
      <c r="VPO8" s="325"/>
      <c r="VPP8" s="325"/>
      <c r="VPQ8" s="325"/>
      <c r="VPR8" s="325"/>
      <c r="VPS8" s="325"/>
      <c r="VPT8" s="325"/>
      <c r="VPU8" s="325"/>
      <c r="VPV8" s="325"/>
      <c r="VPW8" s="325"/>
      <c r="VPX8" s="325"/>
      <c r="VPY8" s="325"/>
      <c r="VPZ8" s="325"/>
      <c r="VQA8" s="325"/>
      <c r="VQB8" s="325"/>
      <c r="VQC8" s="325"/>
      <c r="VQD8" s="325"/>
      <c r="VQE8" s="325"/>
      <c r="VQF8" s="325"/>
      <c r="VQG8" s="325"/>
      <c r="VQH8" s="325"/>
      <c r="VQI8" s="325"/>
      <c r="VQJ8" s="325"/>
      <c r="VQK8" s="325"/>
      <c r="VQL8" s="325"/>
      <c r="VQM8" s="325"/>
      <c r="VQN8" s="325"/>
      <c r="VQO8" s="325"/>
      <c r="VQP8" s="325"/>
      <c r="VQQ8" s="325"/>
      <c r="VQR8" s="325"/>
      <c r="VQS8" s="325"/>
      <c r="VQT8" s="325"/>
      <c r="VQU8" s="325"/>
      <c r="VQV8" s="325"/>
      <c r="VQW8" s="325"/>
      <c r="VQX8" s="325"/>
      <c r="VQY8" s="325"/>
      <c r="VQZ8" s="325"/>
      <c r="VRA8" s="325"/>
      <c r="VRB8" s="325"/>
      <c r="VRC8" s="325"/>
      <c r="VRD8" s="325"/>
      <c r="VRE8" s="325"/>
      <c r="VRF8" s="325"/>
      <c r="VRG8" s="325"/>
      <c r="VRH8" s="325"/>
      <c r="VRI8" s="325"/>
      <c r="VRJ8" s="325"/>
      <c r="VRK8" s="325"/>
      <c r="VRL8" s="325"/>
      <c r="VRM8" s="325"/>
      <c r="VRN8" s="325"/>
      <c r="VRO8" s="325"/>
      <c r="VRP8" s="325"/>
      <c r="VRQ8" s="325"/>
      <c r="VRR8" s="325"/>
      <c r="VRS8" s="325"/>
      <c r="VRT8" s="325"/>
      <c r="VRU8" s="325"/>
      <c r="VRV8" s="325"/>
      <c r="VRW8" s="325"/>
      <c r="VRX8" s="325"/>
      <c r="VRY8" s="325"/>
      <c r="VRZ8" s="325"/>
      <c r="VSA8" s="325"/>
      <c r="VSB8" s="325"/>
      <c r="VSC8" s="325"/>
      <c r="VSD8" s="325"/>
      <c r="VSE8" s="325"/>
      <c r="VSF8" s="325"/>
      <c r="VSG8" s="325"/>
      <c r="VSH8" s="325"/>
      <c r="VSI8" s="325"/>
      <c r="VSJ8" s="325"/>
      <c r="VSK8" s="325"/>
      <c r="VSL8" s="325"/>
      <c r="VSM8" s="325"/>
      <c r="VSN8" s="325"/>
      <c r="VSO8" s="325"/>
      <c r="VSP8" s="325"/>
      <c r="VSQ8" s="325"/>
      <c r="VSR8" s="325"/>
      <c r="VSS8" s="325"/>
      <c r="VST8" s="325"/>
      <c r="VSU8" s="325"/>
      <c r="VSV8" s="325"/>
      <c r="VSW8" s="325"/>
      <c r="VSX8" s="325"/>
      <c r="VSY8" s="325"/>
      <c r="VSZ8" s="325"/>
      <c r="VTA8" s="325"/>
      <c r="VTB8" s="325"/>
      <c r="VTC8" s="325"/>
      <c r="VTD8" s="325"/>
      <c r="VTE8" s="325"/>
      <c r="VTF8" s="325"/>
      <c r="VTG8" s="325"/>
      <c r="VTH8" s="325"/>
      <c r="VTI8" s="325"/>
      <c r="VTJ8" s="325"/>
      <c r="VTK8" s="325"/>
      <c r="VTL8" s="325"/>
      <c r="VTM8" s="325"/>
      <c r="VTN8" s="325"/>
      <c r="VTO8" s="325"/>
      <c r="VTP8" s="325"/>
      <c r="VTQ8" s="325"/>
      <c r="VTR8" s="325"/>
      <c r="VTS8" s="325"/>
      <c r="VTT8" s="325"/>
      <c r="VTU8" s="325"/>
      <c r="VTV8" s="325"/>
      <c r="VTW8" s="325"/>
      <c r="VTX8" s="325"/>
      <c r="VTY8" s="325"/>
      <c r="VTZ8" s="325"/>
      <c r="VUA8" s="325"/>
      <c r="VUB8" s="325"/>
      <c r="VUC8" s="325"/>
      <c r="VUD8" s="325"/>
      <c r="VUE8" s="325"/>
      <c r="VUF8" s="325"/>
      <c r="VUG8" s="325"/>
      <c r="VUH8" s="325"/>
      <c r="VUI8" s="325"/>
      <c r="VUJ8" s="325"/>
      <c r="VUK8" s="325"/>
      <c r="VUL8" s="325"/>
      <c r="VUM8" s="325"/>
      <c r="VUN8" s="325"/>
      <c r="VUO8" s="325"/>
      <c r="VUP8" s="325"/>
      <c r="VUQ8" s="325"/>
      <c r="VUR8" s="325"/>
      <c r="VUS8" s="325"/>
      <c r="VUT8" s="325"/>
      <c r="VUU8" s="325"/>
      <c r="VUV8" s="325"/>
      <c r="VUW8" s="325"/>
      <c r="VUX8" s="325"/>
      <c r="VUY8" s="325"/>
      <c r="VUZ8" s="325"/>
      <c r="VVA8" s="325"/>
      <c r="VVB8" s="325"/>
      <c r="VVC8" s="325"/>
      <c r="VVD8" s="325"/>
      <c r="VVE8" s="325"/>
      <c r="VVF8" s="325"/>
      <c r="VVG8" s="325"/>
      <c r="VVH8" s="325"/>
      <c r="VVI8" s="325"/>
      <c r="VVJ8" s="325"/>
      <c r="VVK8" s="325"/>
      <c r="VVL8" s="325"/>
      <c r="VVM8" s="325"/>
      <c r="VVN8" s="325"/>
      <c r="VVO8" s="325"/>
      <c r="VVP8" s="325"/>
      <c r="VVQ8" s="325"/>
      <c r="VVR8" s="325"/>
      <c r="VVS8" s="325"/>
      <c r="VVT8" s="325"/>
      <c r="VVU8" s="325"/>
      <c r="VVV8" s="325"/>
      <c r="VVW8" s="325"/>
      <c r="VVX8" s="325"/>
      <c r="VVY8" s="325"/>
      <c r="VVZ8" s="325"/>
      <c r="VWA8" s="325"/>
      <c r="VWB8" s="325"/>
      <c r="VWC8" s="325"/>
      <c r="VWD8" s="325"/>
      <c r="VWE8" s="325"/>
      <c r="VWF8" s="325"/>
      <c r="VWG8" s="325"/>
      <c r="VWH8" s="325"/>
      <c r="VWI8" s="325"/>
      <c r="VWJ8" s="325"/>
      <c r="VWK8" s="325"/>
      <c r="VWL8" s="325"/>
      <c r="VWM8" s="325"/>
      <c r="VWN8" s="325"/>
      <c r="VWO8" s="325"/>
      <c r="VWP8" s="325"/>
      <c r="VWQ8" s="325"/>
      <c r="VWR8" s="325"/>
      <c r="VWS8" s="325"/>
      <c r="VWT8" s="325"/>
      <c r="VWU8" s="325"/>
      <c r="VWV8" s="325"/>
      <c r="VWW8" s="325"/>
      <c r="VWX8" s="325"/>
      <c r="VWY8" s="325"/>
      <c r="VWZ8" s="325"/>
      <c r="VXA8" s="325"/>
      <c r="VXB8" s="325"/>
      <c r="VXC8" s="325"/>
      <c r="VXD8" s="325"/>
      <c r="VXE8" s="325"/>
      <c r="VXF8" s="325"/>
      <c r="VXG8" s="325"/>
      <c r="VXH8" s="325"/>
      <c r="VXI8" s="325"/>
      <c r="VXJ8" s="325"/>
      <c r="VXK8" s="325"/>
      <c r="VXL8" s="325"/>
      <c r="VXM8" s="325"/>
      <c r="VXN8" s="325"/>
      <c r="VXO8" s="325"/>
      <c r="VXP8" s="325"/>
      <c r="VXQ8" s="325"/>
      <c r="VXR8" s="325"/>
      <c r="VXS8" s="325"/>
      <c r="VXT8" s="325"/>
      <c r="VXU8" s="325"/>
      <c r="VXV8" s="325"/>
      <c r="VXW8" s="325"/>
      <c r="VXX8" s="325"/>
      <c r="VXY8" s="325"/>
      <c r="VXZ8" s="325"/>
      <c r="VYA8" s="325"/>
      <c r="VYB8" s="325"/>
      <c r="VYC8" s="325"/>
      <c r="VYD8" s="325"/>
      <c r="VYE8" s="325"/>
      <c r="VYF8" s="325"/>
      <c r="VYG8" s="325"/>
      <c r="VYH8" s="325"/>
      <c r="VYI8" s="325"/>
      <c r="VYJ8" s="325"/>
      <c r="VYK8" s="325"/>
      <c r="VYL8" s="325"/>
      <c r="VYM8" s="325"/>
      <c r="VYN8" s="325"/>
      <c r="VYO8" s="325"/>
      <c r="VYP8" s="325"/>
      <c r="VYQ8" s="325"/>
      <c r="VYR8" s="325"/>
      <c r="VYS8" s="325"/>
      <c r="VYT8" s="325"/>
      <c r="VYU8" s="325"/>
      <c r="VYV8" s="325"/>
      <c r="VYW8" s="325"/>
      <c r="VYX8" s="325"/>
      <c r="VYY8" s="325"/>
      <c r="VYZ8" s="325"/>
      <c r="VZA8" s="325"/>
      <c r="VZB8" s="325"/>
      <c r="VZC8" s="325"/>
      <c r="VZD8" s="325"/>
      <c r="VZE8" s="325"/>
      <c r="VZF8" s="325"/>
      <c r="VZG8" s="325"/>
      <c r="VZH8" s="325"/>
      <c r="VZI8" s="325"/>
      <c r="VZJ8" s="325"/>
      <c r="VZK8" s="325"/>
      <c r="VZL8" s="325"/>
      <c r="VZM8" s="325"/>
      <c r="VZN8" s="325"/>
      <c r="VZO8" s="325"/>
      <c r="VZP8" s="325"/>
      <c r="VZQ8" s="325"/>
      <c r="VZR8" s="325"/>
      <c r="VZS8" s="325"/>
      <c r="VZT8" s="325"/>
      <c r="VZU8" s="325"/>
      <c r="VZV8" s="325"/>
      <c r="VZW8" s="325"/>
      <c r="VZX8" s="325"/>
      <c r="VZY8" s="325"/>
      <c r="VZZ8" s="325"/>
      <c r="WAA8" s="325"/>
      <c r="WAB8" s="325"/>
      <c r="WAC8" s="325"/>
      <c r="WAD8" s="325"/>
      <c r="WAE8" s="325"/>
      <c r="WAF8" s="325"/>
      <c r="WAG8" s="325"/>
      <c r="WAH8" s="325"/>
      <c r="WAI8" s="325"/>
      <c r="WAJ8" s="325"/>
      <c r="WAK8" s="325"/>
      <c r="WAL8" s="325"/>
      <c r="WAM8" s="325"/>
      <c r="WAN8" s="325"/>
      <c r="WAO8" s="325"/>
      <c r="WAP8" s="325"/>
      <c r="WAQ8" s="325"/>
      <c r="WAR8" s="325"/>
      <c r="WAS8" s="325"/>
      <c r="WAT8" s="325"/>
      <c r="WAU8" s="325"/>
      <c r="WAV8" s="325"/>
      <c r="WAW8" s="325"/>
      <c r="WAX8" s="325"/>
      <c r="WAY8" s="325"/>
      <c r="WAZ8" s="325"/>
      <c r="WBA8" s="325"/>
      <c r="WBB8" s="325"/>
      <c r="WBC8" s="325"/>
      <c r="WBD8" s="325"/>
      <c r="WBE8" s="325"/>
      <c r="WBF8" s="325"/>
      <c r="WBG8" s="325"/>
      <c r="WBH8" s="325"/>
      <c r="WBI8" s="325"/>
      <c r="WBJ8" s="325"/>
      <c r="WBK8" s="325"/>
      <c r="WBL8" s="325"/>
      <c r="WBM8" s="325"/>
      <c r="WBN8" s="325"/>
      <c r="WBO8" s="325"/>
      <c r="WBP8" s="325"/>
      <c r="WBQ8" s="325"/>
      <c r="WBR8" s="325"/>
      <c r="WBS8" s="325"/>
      <c r="WBT8" s="325"/>
      <c r="WBU8" s="325"/>
      <c r="WBV8" s="325"/>
      <c r="WBW8" s="325"/>
      <c r="WBX8" s="325"/>
      <c r="WBY8" s="325"/>
      <c r="WBZ8" s="325"/>
      <c r="WCA8" s="325"/>
      <c r="WCB8" s="325"/>
      <c r="WCC8" s="325"/>
      <c r="WCD8" s="325"/>
      <c r="WCE8" s="325"/>
      <c r="WCF8" s="325"/>
      <c r="WCG8" s="325"/>
      <c r="WCH8" s="325"/>
      <c r="WCI8" s="325"/>
      <c r="WCJ8" s="325"/>
      <c r="WCK8" s="325"/>
      <c r="WCL8" s="325"/>
      <c r="WCM8" s="325"/>
      <c r="WCN8" s="325"/>
      <c r="WCO8" s="325"/>
      <c r="WCP8" s="325"/>
      <c r="WCQ8" s="325"/>
      <c r="WCR8" s="325"/>
      <c r="WCS8" s="325"/>
      <c r="WCT8" s="325"/>
      <c r="WCU8" s="325"/>
      <c r="WCV8" s="325"/>
      <c r="WCW8" s="325"/>
      <c r="WCX8" s="325"/>
      <c r="WCY8" s="325"/>
      <c r="WCZ8" s="325"/>
      <c r="WDA8" s="325"/>
      <c r="WDB8" s="325"/>
      <c r="WDC8" s="325"/>
      <c r="WDD8" s="325"/>
      <c r="WDE8" s="325"/>
      <c r="WDF8" s="325"/>
      <c r="WDG8" s="325"/>
      <c r="WDH8" s="325"/>
      <c r="WDI8" s="325"/>
      <c r="WDJ8" s="325"/>
      <c r="WDK8" s="325"/>
      <c r="WDL8" s="325"/>
      <c r="WDM8" s="325"/>
      <c r="WDN8" s="325"/>
      <c r="WDO8" s="325"/>
      <c r="WDP8" s="325"/>
      <c r="WDQ8" s="325"/>
      <c r="WDR8" s="325"/>
      <c r="WDS8" s="325"/>
      <c r="WDT8" s="325"/>
      <c r="WDU8" s="325"/>
      <c r="WDV8" s="325"/>
      <c r="WDW8" s="325"/>
      <c r="WDX8" s="325"/>
      <c r="WDY8" s="325"/>
      <c r="WDZ8" s="325"/>
      <c r="WEA8" s="325"/>
      <c r="WEB8" s="325"/>
      <c r="WEC8" s="325"/>
      <c r="WED8" s="325"/>
      <c r="WEE8" s="325"/>
      <c r="WEF8" s="325"/>
      <c r="WEG8" s="325"/>
      <c r="WEH8" s="325"/>
      <c r="WEI8" s="325"/>
      <c r="WEJ8" s="325"/>
      <c r="WEK8" s="325"/>
      <c r="WEL8" s="325"/>
      <c r="WEM8" s="325"/>
      <c r="WEN8" s="325"/>
      <c r="WEO8" s="325"/>
      <c r="WEP8" s="325"/>
      <c r="WEQ8" s="325"/>
      <c r="WER8" s="325"/>
      <c r="WES8" s="325"/>
      <c r="WET8" s="325"/>
      <c r="WEU8" s="325"/>
      <c r="WEV8" s="325"/>
      <c r="WEW8" s="325"/>
      <c r="WEX8" s="325"/>
      <c r="WEY8" s="325"/>
      <c r="WEZ8" s="325"/>
      <c r="WFA8" s="325"/>
      <c r="WFB8" s="325"/>
      <c r="WFC8" s="325"/>
      <c r="WFD8" s="325"/>
      <c r="WFE8" s="325"/>
      <c r="WFF8" s="325"/>
      <c r="WFG8" s="325"/>
      <c r="WFH8" s="325"/>
      <c r="WFI8" s="325"/>
      <c r="WFJ8" s="325"/>
      <c r="WFK8" s="325"/>
      <c r="WFL8" s="325"/>
      <c r="WFM8" s="325"/>
      <c r="WFN8" s="325"/>
      <c r="WFO8" s="325"/>
      <c r="WFP8" s="325"/>
      <c r="WFQ8" s="325"/>
      <c r="WFR8" s="325"/>
      <c r="WFS8" s="325"/>
      <c r="WFT8" s="325"/>
      <c r="WFU8" s="325"/>
      <c r="WFV8" s="325"/>
      <c r="WFW8" s="325"/>
      <c r="WFX8" s="325"/>
      <c r="WFY8" s="325"/>
      <c r="WFZ8" s="325"/>
      <c r="WGA8" s="325"/>
      <c r="WGB8" s="325"/>
      <c r="WGC8" s="325"/>
      <c r="WGD8" s="325"/>
      <c r="WGE8" s="325"/>
      <c r="WGF8" s="325"/>
      <c r="WGG8" s="325"/>
      <c r="WGH8" s="325"/>
      <c r="WGI8" s="325"/>
      <c r="WGJ8" s="325"/>
      <c r="WGK8" s="325"/>
      <c r="WGL8" s="325"/>
      <c r="WGM8" s="325"/>
      <c r="WGN8" s="325"/>
      <c r="WGO8" s="325"/>
      <c r="WGP8" s="325"/>
      <c r="WGQ8" s="325"/>
      <c r="WGR8" s="325"/>
      <c r="WGS8" s="325"/>
      <c r="WGT8" s="325"/>
      <c r="WGU8" s="325"/>
      <c r="WGV8" s="325"/>
      <c r="WGW8" s="325"/>
      <c r="WGX8" s="325"/>
      <c r="WGY8" s="325"/>
      <c r="WGZ8" s="325"/>
      <c r="WHA8" s="325"/>
      <c r="WHB8" s="325"/>
      <c r="WHC8" s="325"/>
      <c r="WHD8" s="325"/>
      <c r="WHE8" s="325"/>
      <c r="WHF8" s="325"/>
      <c r="WHG8" s="325"/>
      <c r="WHH8" s="325"/>
      <c r="WHI8" s="325"/>
      <c r="WHJ8" s="325"/>
      <c r="WHK8" s="325"/>
      <c r="WHL8" s="325"/>
      <c r="WHM8" s="325"/>
      <c r="WHN8" s="325"/>
      <c r="WHO8" s="325"/>
      <c r="WHP8" s="325"/>
      <c r="WHQ8" s="325"/>
      <c r="WHR8" s="325"/>
      <c r="WHS8" s="325"/>
      <c r="WHT8" s="325"/>
      <c r="WHU8" s="325"/>
      <c r="WHV8" s="325"/>
      <c r="WHW8" s="325"/>
      <c r="WHX8" s="325"/>
      <c r="WHY8" s="325"/>
      <c r="WHZ8" s="325"/>
      <c r="WIA8" s="325"/>
      <c r="WIB8" s="325"/>
      <c r="WIC8" s="325"/>
      <c r="WID8" s="325"/>
      <c r="WIE8" s="325"/>
      <c r="WIF8" s="325"/>
      <c r="WIG8" s="325"/>
      <c r="WIH8" s="325"/>
      <c r="WII8" s="325"/>
      <c r="WIJ8" s="325"/>
      <c r="WIK8" s="325"/>
      <c r="WIL8" s="325"/>
      <c r="WIM8" s="325"/>
      <c r="WIN8" s="325"/>
      <c r="WIO8" s="325"/>
      <c r="WIP8" s="325"/>
      <c r="WIQ8" s="325"/>
      <c r="WIR8" s="325"/>
      <c r="WIS8" s="325"/>
      <c r="WIT8" s="325"/>
      <c r="WIU8" s="325"/>
      <c r="WIV8" s="325"/>
      <c r="WIW8" s="325"/>
      <c r="WIX8" s="325"/>
      <c r="WIY8" s="325"/>
      <c r="WIZ8" s="325"/>
      <c r="WJA8" s="325"/>
      <c r="WJB8" s="325"/>
      <c r="WJC8" s="325"/>
      <c r="WJD8" s="325"/>
      <c r="WJE8" s="325"/>
      <c r="WJF8" s="325"/>
      <c r="WJG8" s="325"/>
      <c r="WJH8" s="325"/>
      <c r="WJI8" s="325"/>
      <c r="WJJ8" s="325"/>
      <c r="WJK8" s="325"/>
      <c r="WJL8" s="325"/>
      <c r="WJM8" s="325"/>
      <c r="WJN8" s="325"/>
      <c r="WJO8" s="325"/>
      <c r="WJP8" s="325"/>
      <c r="WJQ8" s="325"/>
      <c r="WJR8" s="325"/>
      <c r="WJS8" s="325"/>
      <c r="WJT8" s="325"/>
      <c r="WJU8" s="325"/>
      <c r="WJV8" s="325"/>
      <c r="WJW8" s="325"/>
      <c r="WJX8" s="325"/>
      <c r="WJY8" s="325"/>
      <c r="WJZ8" s="325"/>
      <c r="WKA8" s="325"/>
      <c r="WKB8" s="325"/>
      <c r="WKC8" s="325"/>
      <c r="WKD8" s="325"/>
      <c r="WKE8" s="325"/>
      <c r="WKF8" s="325"/>
      <c r="WKG8" s="325"/>
      <c r="WKH8" s="325"/>
      <c r="WKI8" s="325"/>
      <c r="WKJ8" s="325"/>
      <c r="WKK8" s="325"/>
      <c r="WKL8" s="325"/>
      <c r="WKM8" s="325"/>
      <c r="WKN8" s="325"/>
      <c r="WKO8" s="325"/>
      <c r="WKP8" s="325"/>
      <c r="WKQ8" s="325"/>
      <c r="WKR8" s="325"/>
      <c r="WKS8" s="325"/>
      <c r="WKT8" s="325"/>
      <c r="WKU8" s="325"/>
      <c r="WKV8" s="325"/>
      <c r="WKW8" s="325"/>
      <c r="WKX8" s="325"/>
      <c r="WKY8" s="325"/>
      <c r="WKZ8" s="325"/>
      <c r="WLA8" s="325"/>
      <c r="WLB8" s="325"/>
      <c r="WLC8" s="325"/>
      <c r="WLD8" s="325"/>
      <c r="WLE8" s="325"/>
      <c r="WLF8" s="325"/>
      <c r="WLG8" s="325"/>
      <c r="WLH8" s="325"/>
      <c r="WLI8" s="325"/>
      <c r="WLJ8" s="325"/>
      <c r="WLK8" s="325"/>
      <c r="WLL8" s="325"/>
      <c r="WLM8" s="325"/>
      <c r="WLN8" s="325"/>
      <c r="WLO8" s="325"/>
      <c r="WLP8" s="325"/>
      <c r="WLQ8" s="325"/>
      <c r="WLR8" s="325"/>
      <c r="WLS8" s="325"/>
      <c r="WLT8" s="325"/>
      <c r="WLU8" s="325"/>
      <c r="WLV8" s="325"/>
      <c r="WLW8" s="325"/>
      <c r="WLX8" s="325"/>
      <c r="WLY8" s="325"/>
      <c r="WLZ8" s="325"/>
      <c r="WMA8" s="325"/>
      <c r="WMB8" s="325"/>
      <c r="WMC8" s="325"/>
      <c r="WMD8" s="325"/>
      <c r="WME8" s="325"/>
      <c r="WMF8" s="325"/>
      <c r="WMG8" s="325"/>
      <c r="WMH8" s="325"/>
      <c r="WMI8" s="325"/>
      <c r="WMJ8" s="325"/>
      <c r="WMK8" s="325"/>
      <c r="WML8" s="325"/>
      <c r="WMM8" s="325"/>
      <c r="WMN8" s="325"/>
      <c r="WMO8" s="325"/>
      <c r="WMP8" s="325"/>
      <c r="WMQ8" s="325"/>
      <c r="WMR8" s="325"/>
      <c r="WMS8" s="325"/>
      <c r="WMT8" s="325"/>
      <c r="WMU8" s="325"/>
      <c r="WMV8" s="325"/>
      <c r="WMW8" s="325"/>
      <c r="WMX8" s="325"/>
      <c r="WMY8" s="325"/>
      <c r="WMZ8" s="325"/>
      <c r="WNA8" s="325"/>
      <c r="WNB8" s="325"/>
      <c r="WNC8" s="325"/>
      <c r="WND8" s="325"/>
      <c r="WNE8" s="325"/>
      <c r="WNF8" s="325"/>
      <c r="WNG8" s="325"/>
      <c r="WNH8" s="325"/>
      <c r="WNI8" s="325"/>
      <c r="WNJ8" s="325"/>
      <c r="WNK8" s="325"/>
      <c r="WNL8" s="325"/>
      <c r="WNM8" s="325"/>
      <c r="WNN8" s="325"/>
      <c r="WNO8" s="325"/>
      <c r="WNP8" s="325"/>
      <c r="WNQ8" s="325"/>
      <c r="WNR8" s="325"/>
      <c r="WNS8" s="325"/>
      <c r="WNT8" s="325"/>
      <c r="WNU8" s="325"/>
      <c r="WNV8" s="325"/>
      <c r="WNW8" s="325"/>
      <c r="WNX8" s="325"/>
      <c r="WNY8" s="325"/>
      <c r="WNZ8" s="325"/>
      <c r="WOA8" s="325"/>
      <c r="WOB8" s="325"/>
      <c r="WOC8" s="325"/>
      <c r="WOD8" s="325"/>
      <c r="WOE8" s="325"/>
      <c r="WOF8" s="325"/>
      <c r="WOG8" s="325"/>
      <c r="WOH8" s="325"/>
      <c r="WOI8" s="325"/>
      <c r="WOJ8" s="325"/>
      <c r="WOK8" s="325"/>
      <c r="WOL8" s="325"/>
      <c r="WOM8" s="325"/>
      <c r="WON8" s="325"/>
      <c r="WOO8" s="325"/>
      <c r="WOP8" s="325"/>
      <c r="WOQ8" s="325"/>
      <c r="WOR8" s="325"/>
      <c r="WOS8" s="325"/>
      <c r="WOT8" s="325"/>
      <c r="WOU8" s="325"/>
      <c r="WOV8" s="325"/>
      <c r="WOW8" s="325"/>
      <c r="WOX8" s="325"/>
      <c r="WOY8" s="325"/>
      <c r="WOZ8" s="325"/>
      <c r="WPA8" s="325"/>
      <c r="WPB8" s="325"/>
      <c r="WPC8" s="325"/>
      <c r="WPD8" s="325"/>
      <c r="WPE8" s="325"/>
      <c r="WPF8" s="325"/>
      <c r="WPG8" s="325"/>
      <c r="WPH8" s="325"/>
      <c r="WPI8" s="325"/>
      <c r="WPJ8" s="325"/>
      <c r="WPK8" s="325"/>
      <c r="WPL8" s="325"/>
      <c r="WPM8" s="325"/>
      <c r="WPN8" s="325"/>
      <c r="WPO8" s="325"/>
      <c r="WPP8" s="325"/>
      <c r="WPQ8" s="325"/>
      <c r="WPR8" s="325"/>
      <c r="WPS8" s="325"/>
      <c r="WPT8" s="325"/>
      <c r="WPU8" s="325"/>
      <c r="WPV8" s="325"/>
      <c r="WPW8" s="325"/>
      <c r="WPX8" s="325"/>
      <c r="WPY8" s="325"/>
      <c r="WPZ8" s="325"/>
      <c r="WQA8" s="325"/>
      <c r="WQB8" s="325"/>
      <c r="WQC8" s="325"/>
      <c r="WQD8" s="325"/>
      <c r="WQE8" s="325"/>
      <c r="WQF8" s="325"/>
      <c r="WQG8" s="325"/>
      <c r="WQH8" s="325"/>
      <c r="WQI8" s="325"/>
      <c r="WQJ8" s="325"/>
      <c r="WQK8" s="325"/>
      <c r="WQL8" s="325"/>
      <c r="WQM8" s="325"/>
      <c r="WQN8" s="325"/>
      <c r="WQO8" s="325"/>
      <c r="WQP8" s="325"/>
      <c r="WQQ8" s="325"/>
      <c r="WQR8" s="325"/>
      <c r="WQS8" s="325"/>
      <c r="WQT8" s="325"/>
      <c r="WQU8" s="325"/>
      <c r="WQV8" s="325"/>
      <c r="WQW8" s="325"/>
      <c r="WQX8" s="325"/>
      <c r="WQY8" s="325"/>
      <c r="WQZ8" s="325"/>
      <c r="WRA8" s="325"/>
      <c r="WRB8" s="325"/>
      <c r="WRC8" s="325"/>
      <c r="WRD8" s="325"/>
      <c r="WRE8" s="325"/>
      <c r="WRF8" s="325"/>
      <c r="WRG8" s="325"/>
      <c r="WRH8" s="325"/>
      <c r="WRI8" s="325"/>
      <c r="WRJ8" s="325"/>
      <c r="WRK8" s="325"/>
      <c r="WRL8" s="325"/>
      <c r="WRM8" s="325"/>
      <c r="WRN8" s="325"/>
      <c r="WRO8" s="325"/>
      <c r="WRP8" s="325"/>
      <c r="WRQ8" s="325"/>
      <c r="WRR8" s="325"/>
      <c r="WRS8" s="325"/>
      <c r="WRT8" s="325"/>
      <c r="WRU8" s="325"/>
      <c r="WRV8" s="325"/>
      <c r="WRW8" s="325"/>
      <c r="WRX8" s="325"/>
      <c r="WRY8" s="325"/>
      <c r="WRZ8" s="325"/>
      <c r="WSA8" s="325"/>
      <c r="WSB8" s="325"/>
      <c r="WSC8" s="325"/>
      <c r="WSD8" s="325"/>
      <c r="WSE8" s="325"/>
      <c r="WSF8" s="325"/>
      <c r="WSG8" s="325"/>
      <c r="WSH8" s="325"/>
      <c r="WSI8" s="325"/>
      <c r="WSJ8" s="325"/>
      <c r="WSK8" s="325"/>
      <c r="WSL8" s="325"/>
      <c r="WSM8" s="325"/>
      <c r="WSN8" s="325"/>
      <c r="WSO8" s="325"/>
      <c r="WSP8" s="325"/>
      <c r="WSQ8" s="325"/>
      <c r="WSR8" s="325"/>
      <c r="WSS8" s="325"/>
      <c r="WST8" s="325"/>
      <c r="WSU8" s="325"/>
      <c r="WSV8" s="325"/>
      <c r="WSW8" s="325"/>
      <c r="WSX8" s="325"/>
      <c r="WSY8" s="325"/>
      <c r="WSZ8" s="325"/>
      <c r="WTA8" s="325"/>
      <c r="WTB8" s="325"/>
      <c r="WTC8" s="325"/>
      <c r="WTD8" s="325"/>
      <c r="WTE8" s="325"/>
      <c r="WTF8" s="325"/>
      <c r="WTG8" s="325"/>
      <c r="WTH8" s="325"/>
      <c r="WTI8" s="325"/>
      <c r="WTJ8" s="325"/>
      <c r="WTK8" s="325"/>
      <c r="WTL8" s="325"/>
      <c r="WTM8" s="325"/>
      <c r="WTN8" s="325"/>
      <c r="WTO8" s="325"/>
      <c r="WTP8" s="325"/>
      <c r="WTQ8" s="325"/>
      <c r="WTR8" s="325"/>
      <c r="WTS8" s="325"/>
      <c r="WTT8" s="325"/>
      <c r="WTU8" s="325"/>
      <c r="WTV8" s="325"/>
      <c r="WTW8" s="325"/>
      <c r="WTX8" s="325"/>
      <c r="WTY8" s="325"/>
      <c r="WTZ8" s="325"/>
      <c r="WUA8" s="325"/>
      <c r="WUB8" s="325"/>
      <c r="WUC8" s="325"/>
      <c r="WUD8" s="325"/>
      <c r="WUE8" s="325"/>
      <c r="WUF8" s="325"/>
      <c r="WUG8" s="325"/>
      <c r="WUH8" s="325"/>
      <c r="WUI8" s="325"/>
      <c r="WUJ8" s="325"/>
      <c r="WUK8" s="325"/>
      <c r="WUL8" s="325"/>
      <c r="WUM8" s="325"/>
      <c r="WUN8" s="325"/>
      <c r="WUO8" s="325"/>
      <c r="WUP8" s="325"/>
      <c r="WUQ8" s="325"/>
      <c r="WUR8" s="325"/>
      <c r="WUS8" s="325"/>
      <c r="WUT8" s="325"/>
      <c r="WUU8" s="325"/>
      <c r="WUV8" s="325"/>
      <c r="WUW8" s="325"/>
      <c r="WUX8" s="325"/>
      <c r="WUY8" s="325"/>
      <c r="WUZ8" s="325"/>
      <c r="WVA8" s="325"/>
      <c r="WVB8" s="325"/>
      <c r="WVC8" s="325"/>
      <c r="WVD8" s="325"/>
      <c r="WVE8" s="325"/>
      <c r="WVF8" s="325"/>
      <c r="WVG8" s="325"/>
      <c r="WVH8" s="325"/>
      <c r="WVI8" s="325"/>
      <c r="WVJ8" s="325"/>
      <c r="WVK8" s="325"/>
      <c r="WVL8" s="325"/>
      <c r="WVM8" s="325"/>
      <c r="WVN8" s="325"/>
      <c r="WVO8" s="325"/>
      <c r="WVP8" s="325"/>
      <c r="WVQ8" s="325"/>
      <c r="WVR8" s="325"/>
      <c r="WVS8" s="325"/>
      <c r="WVT8" s="325"/>
      <c r="WVU8" s="325"/>
      <c r="WVV8" s="325"/>
      <c r="WVW8" s="325"/>
      <c r="WVX8" s="325"/>
      <c r="WVY8" s="325"/>
      <c r="WVZ8" s="325"/>
      <c r="WWA8" s="325"/>
      <c r="WWB8" s="325"/>
      <c r="WWC8" s="325"/>
      <c r="WWD8" s="325"/>
      <c r="WWE8" s="325"/>
      <c r="WWF8" s="325"/>
      <c r="WWG8" s="325"/>
      <c r="WWH8" s="325"/>
      <c r="WWI8" s="325"/>
      <c r="WWJ8" s="325"/>
      <c r="WWK8" s="325"/>
      <c r="WWL8" s="325"/>
      <c r="WWM8" s="325"/>
      <c r="WWN8" s="325"/>
      <c r="WWO8" s="325"/>
      <c r="WWP8" s="325"/>
      <c r="WWQ8" s="325"/>
      <c r="WWR8" s="325"/>
      <c r="WWS8" s="325"/>
      <c r="WWT8" s="325"/>
      <c r="WWU8" s="325"/>
      <c r="WWV8" s="325"/>
      <c r="WWW8" s="325"/>
      <c r="WWX8" s="325"/>
      <c r="WWY8" s="325"/>
      <c r="WWZ8" s="325"/>
      <c r="WXA8" s="325"/>
      <c r="WXB8" s="325"/>
      <c r="WXC8" s="325"/>
      <c r="WXD8" s="325"/>
      <c r="WXE8" s="325"/>
      <c r="WXF8" s="325"/>
      <c r="WXG8" s="325"/>
      <c r="WXH8" s="325"/>
      <c r="WXI8" s="325"/>
      <c r="WXJ8" s="325"/>
      <c r="WXK8" s="325"/>
      <c r="WXL8" s="325"/>
      <c r="WXM8" s="325"/>
      <c r="WXN8" s="325"/>
      <c r="WXO8" s="325"/>
      <c r="WXP8" s="325"/>
      <c r="WXQ8" s="325"/>
      <c r="WXR8" s="325"/>
      <c r="WXS8" s="325"/>
      <c r="WXT8" s="325"/>
      <c r="WXU8" s="325"/>
      <c r="WXV8" s="325"/>
      <c r="WXW8" s="325"/>
      <c r="WXX8" s="325"/>
      <c r="WXY8" s="325"/>
      <c r="WXZ8" s="325"/>
      <c r="WYA8" s="325"/>
      <c r="WYB8" s="325"/>
      <c r="WYC8" s="325"/>
      <c r="WYD8" s="325"/>
      <c r="WYE8" s="325"/>
      <c r="WYF8" s="325"/>
      <c r="WYG8" s="325"/>
      <c r="WYH8" s="325"/>
      <c r="WYI8" s="325"/>
      <c r="WYJ8" s="325"/>
      <c r="WYK8" s="325"/>
      <c r="WYL8" s="325"/>
      <c r="WYM8" s="325"/>
      <c r="WYN8" s="325"/>
      <c r="WYO8" s="325"/>
      <c r="WYP8" s="325"/>
      <c r="WYQ8" s="325"/>
      <c r="WYR8" s="325"/>
      <c r="WYS8" s="325"/>
      <c r="WYT8" s="325"/>
      <c r="WYU8" s="325"/>
      <c r="WYV8" s="325"/>
      <c r="WYW8" s="325"/>
      <c r="WYX8" s="325"/>
      <c r="WYY8" s="325"/>
      <c r="WYZ8" s="325"/>
      <c r="WZA8" s="325"/>
      <c r="WZB8" s="325"/>
      <c r="WZC8" s="325"/>
      <c r="WZD8" s="325"/>
      <c r="WZE8" s="325"/>
      <c r="WZF8" s="325"/>
      <c r="WZG8" s="325"/>
      <c r="WZH8" s="325"/>
      <c r="WZI8" s="325"/>
      <c r="WZJ8" s="325"/>
      <c r="WZK8" s="325"/>
      <c r="WZL8" s="325"/>
      <c r="WZM8" s="325"/>
      <c r="WZN8" s="325"/>
      <c r="WZO8" s="325"/>
      <c r="WZP8" s="325"/>
      <c r="WZQ8" s="325"/>
      <c r="WZR8" s="325"/>
      <c r="WZS8" s="325"/>
      <c r="WZT8" s="325"/>
      <c r="WZU8" s="325"/>
      <c r="WZV8" s="325"/>
      <c r="WZW8" s="325"/>
      <c r="WZX8" s="325"/>
      <c r="WZY8" s="325"/>
      <c r="WZZ8" s="325"/>
      <c r="XAA8" s="325"/>
      <c r="XAB8" s="325"/>
      <c r="XAC8" s="325"/>
      <c r="XAD8" s="325"/>
      <c r="XAE8" s="325"/>
      <c r="XAF8" s="325"/>
      <c r="XAG8" s="325"/>
      <c r="XAH8" s="325"/>
      <c r="XAI8" s="325"/>
      <c r="XAJ8" s="325"/>
      <c r="XAK8" s="325"/>
      <c r="XAL8" s="325"/>
      <c r="XAM8" s="325"/>
      <c r="XAN8" s="325"/>
      <c r="XAO8" s="325"/>
      <c r="XAP8" s="325"/>
      <c r="XAQ8" s="325"/>
      <c r="XAR8" s="325"/>
      <c r="XAS8" s="325"/>
      <c r="XAT8" s="325"/>
      <c r="XAU8" s="325"/>
      <c r="XAV8" s="325"/>
      <c r="XAW8" s="325"/>
      <c r="XAX8" s="325"/>
      <c r="XAY8" s="325"/>
      <c r="XAZ8" s="325"/>
      <c r="XBA8" s="325"/>
      <c r="XBB8" s="325"/>
      <c r="XBC8" s="325"/>
      <c r="XBD8" s="325"/>
      <c r="XBE8" s="325"/>
      <c r="XBF8" s="325"/>
      <c r="XBG8" s="325"/>
      <c r="XBH8" s="325"/>
      <c r="XBI8" s="325"/>
      <c r="XBJ8" s="325"/>
      <c r="XBK8" s="325"/>
      <c r="XBL8" s="325"/>
      <c r="XBM8" s="325"/>
      <c r="XBN8" s="325"/>
      <c r="XBO8" s="325"/>
      <c r="XBP8" s="325"/>
      <c r="XBQ8" s="325"/>
      <c r="XBR8" s="325"/>
      <c r="XBS8" s="325"/>
      <c r="XBT8" s="325"/>
      <c r="XBU8" s="325"/>
      <c r="XBV8" s="325"/>
      <c r="XBW8" s="325"/>
      <c r="XBX8" s="325"/>
      <c r="XBY8" s="325"/>
      <c r="XBZ8" s="325"/>
      <c r="XCA8" s="325"/>
      <c r="XCB8" s="325"/>
      <c r="XCC8" s="325"/>
      <c r="XCD8" s="325"/>
      <c r="XCE8" s="325"/>
      <c r="XCF8" s="325"/>
      <c r="XCG8" s="325"/>
      <c r="XCH8" s="325"/>
      <c r="XCI8" s="325"/>
      <c r="XCJ8" s="325"/>
      <c r="XCK8" s="325"/>
      <c r="XCL8" s="325"/>
      <c r="XCM8" s="325"/>
      <c r="XCN8" s="325"/>
      <c r="XCO8" s="325"/>
      <c r="XCP8" s="325"/>
      <c r="XCQ8" s="325"/>
      <c r="XCR8" s="325"/>
      <c r="XCS8" s="325"/>
      <c r="XCT8" s="325"/>
      <c r="XCU8" s="325"/>
      <c r="XCV8" s="325"/>
      <c r="XCW8" s="325"/>
      <c r="XCX8" s="325"/>
      <c r="XCY8" s="325"/>
      <c r="XCZ8" s="325"/>
      <c r="XDA8" s="325"/>
      <c r="XDB8" s="325"/>
      <c r="XDC8" s="325"/>
      <c r="XDD8" s="325"/>
      <c r="XDE8" s="325"/>
      <c r="XDF8" s="325"/>
      <c r="XDG8" s="325"/>
      <c r="XDH8" s="325"/>
      <c r="XDI8" s="325"/>
      <c r="XDJ8" s="325"/>
      <c r="XDK8" s="325"/>
      <c r="XDL8" s="325"/>
      <c r="XDM8" s="325"/>
      <c r="XDN8" s="325"/>
      <c r="XDO8" s="325"/>
      <c r="XDP8" s="325"/>
      <c r="XDQ8" s="325"/>
      <c r="XDR8" s="325"/>
      <c r="XDS8" s="325"/>
      <c r="XDT8" s="325"/>
      <c r="XDU8" s="325"/>
      <c r="XDV8" s="325"/>
      <c r="XDW8" s="325"/>
      <c r="XDX8" s="325"/>
      <c r="XDY8" s="325"/>
      <c r="XDZ8" s="325"/>
      <c r="XEA8" s="325"/>
      <c r="XEB8" s="325"/>
      <c r="XEC8" s="325"/>
      <c r="XED8" s="325"/>
      <c r="XEE8" s="325"/>
      <c r="XEF8" s="325"/>
      <c r="XEG8" s="325"/>
      <c r="XEH8" s="325"/>
      <c r="XEI8" s="325"/>
      <c r="XEJ8" s="325"/>
      <c r="XEK8" s="325"/>
      <c r="XEL8" s="325"/>
      <c r="XEM8" s="325"/>
      <c r="XEN8" s="325"/>
      <c r="XEO8" s="325"/>
      <c r="XEP8" s="325"/>
      <c r="XEQ8" s="325"/>
      <c r="XER8" s="325"/>
      <c r="XES8" s="325"/>
      <c r="XET8" s="325"/>
      <c r="XEU8" s="325"/>
      <c r="XEV8" s="325"/>
      <c r="XEW8" s="325"/>
      <c r="XEX8" s="325"/>
      <c r="XEY8" s="325"/>
      <c r="XEZ8" s="325"/>
      <c r="XFA8" s="325"/>
      <c r="XFB8" s="325"/>
      <c r="XFC8" s="325"/>
      <c r="XFD8" s="325"/>
    </row>
    <row r="9" s="318" customFormat="1" ht="25.5" customHeight="1" spans="1:16384">
      <c r="A9" s="324" t="s">
        <v>10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5"/>
      <c r="AI9" s="325"/>
      <c r="AJ9" s="325"/>
      <c r="AK9" s="325"/>
      <c r="AL9" s="325"/>
      <c r="AM9" s="325"/>
      <c r="AN9" s="325"/>
      <c r="AO9" s="325"/>
      <c r="AP9" s="325"/>
      <c r="AQ9" s="325"/>
      <c r="AR9" s="325"/>
      <c r="AS9" s="325"/>
      <c r="AT9" s="325"/>
      <c r="AU9" s="325"/>
      <c r="AV9" s="325"/>
      <c r="AW9" s="325"/>
      <c r="AX9" s="325"/>
      <c r="AY9" s="325"/>
      <c r="AZ9" s="325"/>
      <c r="BA9" s="325"/>
      <c r="BB9" s="325"/>
      <c r="BC9" s="325"/>
      <c r="BD9" s="325"/>
      <c r="BE9" s="325"/>
      <c r="BF9" s="325"/>
      <c r="BG9" s="325"/>
      <c r="BH9" s="325"/>
      <c r="BI9" s="325"/>
      <c r="BJ9" s="325"/>
      <c r="BK9" s="325"/>
      <c r="BL9" s="325"/>
      <c r="BM9" s="325"/>
      <c r="BN9" s="325"/>
      <c r="BO9" s="325"/>
      <c r="BP9" s="325"/>
      <c r="BQ9" s="325"/>
      <c r="BR9" s="325"/>
      <c r="BS9" s="325"/>
      <c r="BT9" s="325"/>
      <c r="BU9" s="325"/>
      <c r="BV9" s="325"/>
      <c r="BW9" s="325"/>
      <c r="BX9" s="325"/>
      <c r="BY9" s="325"/>
      <c r="BZ9" s="325"/>
      <c r="CA9" s="325"/>
      <c r="CB9" s="325"/>
      <c r="CC9" s="325"/>
      <c r="CD9" s="325"/>
      <c r="CE9" s="325"/>
      <c r="CF9" s="325"/>
      <c r="CG9" s="325"/>
      <c r="CH9" s="325"/>
      <c r="CI9" s="325"/>
      <c r="CJ9" s="325"/>
      <c r="CK9" s="325"/>
      <c r="CL9" s="325"/>
      <c r="CM9" s="325"/>
      <c r="CN9" s="325"/>
      <c r="CO9" s="325"/>
      <c r="CP9" s="325"/>
      <c r="CQ9" s="325"/>
      <c r="CR9" s="325"/>
      <c r="CS9" s="325"/>
      <c r="CT9" s="325"/>
      <c r="CU9" s="325"/>
      <c r="CV9" s="325"/>
      <c r="CW9" s="325"/>
      <c r="CX9" s="325"/>
      <c r="CY9" s="325"/>
      <c r="CZ9" s="325"/>
      <c r="DA9" s="325"/>
      <c r="DB9" s="325"/>
      <c r="DC9" s="325"/>
      <c r="DD9" s="325"/>
      <c r="DE9" s="325"/>
      <c r="DF9" s="325"/>
      <c r="DG9" s="325"/>
      <c r="DH9" s="325"/>
      <c r="DI9" s="325"/>
      <c r="DJ9" s="325"/>
      <c r="DK9" s="325"/>
      <c r="DL9" s="325"/>
      <c r="DM9" s="325"/>
      <c r="DN9" s="325"/>
      <c r="DO9" s="325"/>
      <c r="DP9" s="325"/>
      <c r="DQ9" s="325"/>
      <c r="DR9" s="325"/>
      <c r="DS9" s="325"/>
      <c r="DT9" s="325"/>
      <c r="DU9" s="325"/>
      <c r="DV9" s="325"/>
      <c r="DW9" s="325"/>
      <c r="DX9" s="325"/>
      <c r="DY9" s="325"/>
      <c r="DZ9" s="325"/>
      <c r="EA9" s="325"/>
      <c r="EB9" s="325"/>
      <c r="EC9" s="325"/>
      <c r="ED9" s="325"/>
      <c r="EE9" s="325"/>
      <c r="EF9" s="325"/>
      <c r="EG9" s="325"/>
      <c r="EH9" s="325"/>
      <c r="EI9" s="325"/>
      <c r="EJ9" s="325"/>
      <c r="EK9" s="325"/>
      <c r="EL9" s="325"/>
      <c r="EM9" s="325"/>
      <c r="EN9" s="325"/>
      <c r="EO9" s="325"/>
      <c r="EP9" s="325"/>
      <c r="EQ9" s="325"/>
      <c r="ER9" s="325"/>
      <c r="ES9" s="325"/>
      <c r="ET9" s="325"/>
      <c r="EU9" s="325"/>
      <c r="EV9" s="325"/>
      <c r="EW9" s="325"/>
      <c r="EX9" s="325"/>
      <c r="EY9" s="325"/>
      <c r="EZ9" s="325"/>
      <c r="FA9" s="325"/>
      <c r="FB9" s="325"/>
      <c r="FC9" s="325"/>
      <c r="FD9" s="325"/>
      <c r="FE9" s="325"/>
      <c r="FF9" s="325"/>
      <c r="FG9" s="325"/>
      <c r="FH9" s="325"/>
      <c r="FI9" s="325"/>
      <c r="FJ9" s="325"/>
      <c r="FK9" s="325"/>
      <c r="FL9" s="325"/>
      <c r="FM9" s="325"/>
      <c r="FN9" s="325"/>
      <c r="FO9" s="325"/>
      <c r="FP9" s="325"/>
      <c r="FQ9" s="325"/>
      <c r="FR9" s="325"/>
      <c r="FS9" s="325"/>
      <c r="FT9" s="325"/>
      <c r="FU9" s="325"/>
      <c r="FV9" s="325"/>
      <c r="FW9" s="325"/>
      <c r="FX9" s="325"/>
      <c r="FY9" s="325"/>
      <c r="FZ9" s="325"/>
      <c r="GA9" s="325"/>
      <c r="GB9" s="325"/>
      <c r="GC9" s="325"/>
      <c r="GD9" s="325"/>
      <c r="GE9" s="325"/>
      <c r="GF9" s="325"/>
      <c r="GG9" s="325"/>
      <c r="GH9" s="325"/>
      <c r="GI9" s="325"/>
      <c r="GJ9" s="325"/>
      <c r="GK9" s="325"/>
      <c r="GL9" s="325"/>
      <c r="GM9" s="325"/>
      <c r="GN9" s="325"/>
      <c r="GO9" s="325"/>
      <c r="GP9" s="325"/>
      <c r="GQ9" s="325"/>
      <c r="GR9" s="325"/>
      <c r="GS9" s="325"/>
      <c r="GT9" s="325"/>
      <c r="GU9" s="325"/>
      <c r="GV9" s="325"/>
      <c r="GW9" s="325"/>
      <c r="GX9" s="325"/>
      <c r="GY9" s="325"/>
      <c r="GZ9" s="325"/>
      <c r="HA9" s="325"/>
      <c r="HB9" s="325"/>
      <c r="HC9" s="325"/>
      <c r="HD9" s="325"/>
      <c r="HE9" s="325"/>
      <c r="HF9" s="325"/>
      <c r="HG9" s="325"/>
      <c r="HH9" s="325"/>
      <c r="HI9" s="325"/>
      <c r="HJ9" s="325"/>
      <c r="HK9" s="325"/>
      <c r="HL9" s="325"/>
      <c r="HM9" s="325"/>
      <c r="HN9" s="325"/>
      <c r="HO9" s="325"/>
      <c r="HP9" s="325"/>
      <c r="HQ9" s="325"/>
      <c r="HR9" s="325"/>
      <c r="HS9" s="325"/>
      <c r="HT9" s="325"/>
      <c r="HU9" s="325"/>
      <c r="HV9" s="325"/>
      <c r="HW9" s="325"/>
      <c r="HX9" s="325"/>
      <c r="HY9" s="325"/>
      <c r="HZ9" s="325"/>
      <c r="IA9" s="325"/>
      <c r="IB9" s="325"/>
      <c r="IC9" s="325"/>
      <c r="ID9" s="325"/>
      <c r="IE9" s="325"/>
      <c r="IF9" s="325"/>
      <c r="IG9" s="325"/>
      <c r="IH9" s="325"/>
      <c r="II9" s="325"/>
      <c r="IJ9" s="325"/>
      <c r="IK9" s="325"/>
      <c r="IL9" s="325"/>
      <c r="IM9" s="325"/>
      <c r="IN9" s="325"/>
      <c r="IO9" s="325"/>
      <c r="IP9" s="325"/>
      <c r="IQ9" s="325"/>
      <c r="IR9" s="325"/>
      <c r="IS9" s="325"/>
      <c r="IT9" s="325"/>
      <c r="IU9" s="325"/>
      <c r="IV9" s="325"/>
      <c r="IW9" s="325"/>
      <c r="IX9" s="325"/>
      <c r="IY9" s="325"/>
      <c r="IZ9" s="325"/>
      <c r="JA9" s="325"/>
      <c r="JB9" s="325"/>
      <c r="JC9" s="325"/>
      <c r="JD9" s="325"/>
      <c r="JE9" s="325"/>
      <c r="JF9" s="325"/>
      <c r="JG9" s="325"/>
      <c r="JH9" s="325"/>
      <c r="JI9" s="325"/>
      <c r="JJ9" s="325"/>
      <c r="JK9" s="325"/>
      <c r="JL9" s="325"/>
      <c r="JM9" s="325"/>
      <c r="JN9" s="325"/>
      <c r="JO9" s="325"/>
      <c r="JP9" s="325"/>
      <c r="JQ9" s="325"/>
      <c r="JR9" s="325"/>
      <c r="JS9" s="325"/>
      <c r="JT9" s="325"/>
      <c r="JU9" s="325"/>
      <c r="JV9" s="325"/>
      <c r="JW9" s="325"/>
      <c r="JX9" s="325"/>
      <c r="JY9" s="325"/>
      <c r="JZ9" s="325"/>
      <c r="KA9" s="325"/>
      <c r="KB9" s="325"/>
      <c r="KC9" s="325"/>
      <c r="KD9" s="325"/>
      <c r="KE9" s="325"/>
      <c r="KF9" s="325"/>
      <c r="KG9" s="325"/>
      <c r="KH9" s="325"/>
      <c r="KI9" s="325"/>
      <c r="KJ9" s="325"/>
      <c r="KK9" s="325"/>
      <c r="KL9" s="325"/>
      <c r="KM9" s="325"/>
      <c r="KN9" s="325"/>
      <c r="KO9" s="325"/>
      <c r="KP9" s="325"/>
      <c r="KQ9" s="325"/>
      <c r="KR9" s="325"/>
      <c r="KS9" s="325"/>
      <c r="KT9" s="325"/>
      <c r="KU9" s="325"/>
      <c r="KV9" s="325"/>
      <c r="KW9" s="325"/>
      <c r="KX9" s="325"/>
      <c r="KY9" s="325"/>
      <c r="KZ9" s="325"/>
      <c r="LA9" s="325"/>
      <c r="LB9" s="325"/>
      <c r="LC9" s="325"/>
      <c r="LD9" s="325"/>
      <c r="LE9" s="325"/>
      <c r="LF9" s="325"/>
      <c r="LG9" s="325"/>
      <c r="LH9" s="325"/>
      <c r="LI9" s="325"/>
      <c r="LJ9" s="325"/>
      <c r="LK9" s="325"/>
      <c r="LL9" s="325"/>
      <c r="LM9" s="325"/>
      <c r="LN9" s="325"/>
      <c r="LO9" s="325"/>
      <c r="LP9" s="325"/>
      <c r="LQ9" s="325"/>
      <c r="LR9" s="325"/>
      <c r="LS9" s="325"/>
      <c r="LT9" s="325"/>
      <c r="LU9" s="325"/>
      <c r="LV9" s="325"/>
      <c r="LW9" s="325"/>
      <c r="LX9" s="325"/>
      <c r="LY9" s="325"/>
      <c r="LZ9" s="325"/>
      <c r="MA9" s="325"/>
      <c r="MB9" s="325"/>
      <c r="MC9" s="325"/>
      <c r="MD9" s="325"/>
      <c r="ME9" s="325"/>
      <c r="MF9" s="325"/>
      <c r="MG9" s="325"/>
      <c r="MH9" s="325"/>
      <c r="MI9" s="325"/>
      <c r="MJ9" s="325"/>
      <c r="MK9" s="325"/>
      <c r="ML9" s="325"/>
      <c r="MM9" s="325"/>
      <c r="MN9" s="325"/>
      <c r="MO9" s="325"/>
      <c r="MP9" s="325"/>
      <c r="MQ9" s="325"/>
      <c r="MR9" s="325"/>
      <c r="MS9" s="325"/>
      <c r="MT9" s="325"/>
      <c r="MU9" s="325"/>
      <c r="MV9" s="325"/>
      <c r="MW9" s="325"/>
      <c r="MX9" s="325"/>
      <c r="MY9" s="325"/>
      <c r="MZ9" s="325"/>
      <c r="NA9" s="325"/>
      <c r="NB9" s="325"/>
      <c r="NC9" s="325"/>
      <c r="ND9" s="325"/>
      <c r="NE9" s="325"/>
      <c r="NF9" s="325"/>
      <c r="NG9" s="325"/>
      <c r="NH9" s="325"/>
      <c r="NI9" s="325"/>
      <c r="NJ9" s="325"/>
      <c r="NK9" s="325"/>
      <c r="NL9" s="325"/>
      <c r="NM9" s="325"/>
      <c r="NN9" s="325"/>
      <c r="NO9" s="325"/>
      <c r="NP9" s="325"/>
      <c r="NQ9" s="325"/>
      <c r="NR9" s="325"/>
      <c r="NS9" s="325"/>
      <c r="NT9" s="325"/>
      <c r="NU9" s="325"/>
      <c r="NV9" s="325"/>
      <c r="NW9" s="325"/>
      <c r="NX9" s="325"/>
      <c r="NY9" s="325"/>
      <c r="NZ9" s="325"/>
      <c r="OA9" s="325"/>
      <c r="OB9" s="325"/>
      <c r="OC9" s="325"/>
      <c r="OD9" s="325"/>
      <c r="OE9" s="325"/>
      <c r="OF9" s="325"/>
      <c r="OG9" s="325"/>
      <c r="OH9" s="325"/>
      <c r="OI9" s="325"/>
      <c r="OJ9" s="325"/>
      <c r="OK9" s="325"/>
      <c r="OL9" s="325"/>
      <c r="OM9" s="325"/>
      <c r="ON9" s="325"/>
      <c r="OO9" s="325"/>
      <c r="OP9" s="325"/>
      <c r="OQ9" s="325"/>
      <c r="OR9" s="325"/>
      <c r="OS9" s="325"/>
      <c r="OT9" s="325"/>
      <c r="OU9" s="325"/>
      <c r="OV9" s="325"/>
      <c r="OW9" s="325"/>
      <c r="OX9" s="325"/>
      <c r="OY9" s="325"/>
      <c r="OZ9" s="325"/>
      <c r="PA9" s="325"/>
      <c r="PB9" s="325"/>
      <c r="PC9" s="325"/>
      <c r="PD9" s="325"/>
      <c r="PE9" s="325"/>
      <c r="PF9" s="325"/>
      <c r="PG9" s="325"/>
      <c r="PH9" s="325"/>
      <c r="PI9" s="325"/>
      <c r="PJ9" s="325"/>
      <c r="PK9" s="325"/>
      <c r="PL9" s="325"/>
      <c r="PM9" s="325"/>
      <c r="PN9" s="325"/>
      <c r="PO9" s="325"/>
      <c r="PP9" s="325"/>
      <c r="PQ9" s="325"/>
      <c r="PR9" s="325"/>
      <c r="PS9" s="325"/>
      <c r="PT9" s="325"/>
      <c r="PU9" s="325"/>
      <c r="PV9" s="325"/>
      <c r="PW9" s="325"/>
      <c r="PX9" s="325"/>
      <c r="PY9" s="325"/>
      <c r="PZ9" s="325"/>
      <c r="QA9" s="325"/>
      <c r="QB9" s="325"/>
      <c r="QC9" s="325"/>
      <c r="QD9" s="325"/>
      <c r="QE9" s="325"/>
      <c r="QF9" s="325"/>
      <c r="QG9" s="325"/>
      <c r="QH9" s="325"/>
      <c r="QI9" s="325"/>
      <c r="QJ9" s="325"/>
      <c r="QK9" s="325"/>
      <c r="QL9" s="325"/>
      <c r="QM9" s="325"/>
      <c r="QN9" s="325"/>
      <c r="QO9" s="325"/>
      <c r="QP9" s="325"/>
      <c r="QQ9" s="325"/>
      <c r="QR9" s="325"/>
      <c r="QS9" s="325"/>
      <c r="QT9" s="325"/>
      <c r="QU9" s="325"/>
      <c r="QV9" s="325"/>
      <c r="QW9" s="325"/>
      <c r="QX9" s="325"/>
      <c r="QY9" s="325"/>
      <c r="QZ9" s="325"/>
      <c r="RA9" s="325"/>
      <c r="RB9" s="325"/>
      <c r="RC9" s="325"/>
      <c r="RD9" s="325"/>
      <c r="RE9" s="325"/>
      <c r="RF9" s="325"/>
      <c r="RG9" s="325"/>
      <c r="RH9" s="325"/>
      <c r="RI9" s="325"/>
      <c r="RJ9" s="325"/>
      <c r="RK9" s="325"/>
      <c r="RL9" s="325"/>
      <c r="RM9" s="325"/>
      <c r="RN9" s="325"/>
      <c r="RO9" s="325"/>
      <c r="RP9" s="325"/>
      <c r="RQ9" s="325"/>
      <c r="RR9" s="325"/>
      <c r="RS9" s="325"/>
      <c r="RT9" s="325"/>
      <c r="RU9" s="325"/>
      <c r="RV9" s="325"/>
      <c r="RW9" s="325"/>
      <c r="RX9" s="325"/>
      <c r="RY9" s="325"/>
      <c r="RZ9" s="325"/>
      <c r="SA9" s="325"/>
      <c r="SB9" s="325"/>
      <c r="SC9" s="325"/>
      <c r="SD9" s="325"/>
      <c r="SE9" s="325"/>
      <c r="SF9" s="325"/>
      <c r="SG9" s="325"/>
      <c r="SH9" s="325"/>
      <c r="SI9" s="325"/>
      <c r="SJ9" s="325"/>
      <c r="SK9" s="325"/>
      <c r="SL9" s="325"/>
      <c r="SM9" s="325"/>
      <c r="SN9" s="325"/>
      <c r="SO9" s="325"/>
      <c r="SP9" s="325"/>
      <c r="SQ9" s="325"/>
      <c r="SR9" s="325"/>
      <c r="SS9" s="325"/>
      <c r="ST9" s="325"/>
      <c r="SU9" s="325"/>
      <c r="SV9" s="325"/>
      <c r="SW9" s="325"/>
      <c r="SX9" s="325"/>
      <c r="SY9" s="325"/>
      <c r="SZ9" s="325"/>
      <c r="TA9" s="325"/>
      <c r="TB9" s="325"/>
      <c r="TC9" s="325"/>
      <c r="TD9" s="325"/>
      <c r="TE9" s="325"/>
      <c r="TF9" s="325"/>
      <c r="TG9" s="325"/>
      <c r="TH9" s="325"/>
      <c r="TI9" s="325"/>
      <c r="TJ9" s="325"/>
      <c r="TK9" s="325"/>
      <c r="TL9" s="325"/>
      <c r="TM9" s="325"/>
      <c r="TN9" s="325"/>
      <c r="TO9" s="325"/>
      <c r="TP9" s="325"/>
      <c r="TQ9" s="325"/>
      <c r="TR9" s="325"/>
      <c r="TS9" s="325"/>
      <c r="TT9" s="325"/>
      <c r="TU9" s="325"/>
      <c r="TV9" s="325"/>
      <c r="TW9" s="325"/>
      <c r="TX9" s="325"/>
      <c r="TY9" s="325"/>
      <c r="TZ9" s="325"/>
      <c r="UA9" s="325"/>
      <c r="UB9" s="325"/>
      <c r="UC9" s="325"/>
      <c r="UD9" s="325"/>
      <c r="UE9" s="325"/>
      <c r="UF9" s="325"/>
      <c r="UG9" s="325"/>
      <c r="UH9" s="325"/>
      <c r="UI9" s="325"/>
      <c r="UJ9" s="325"/>
      <c r="UK9" s="325"/>
      <c r="UL9" s="325"/>
      <c r="UM9" s="325"/>
      <c r="UN9" s="325"/>
      <c r="UO9" s="325"/>
      <c r="UP9" s="325"/>
      <c r="UQ9" s="325"/>
      <c r="UR9" s="325"/>
      <c r="US9" s="325"/>
      <c r="UT9" s="325"/>
      <c r="UU9" s="325"/>
      <c r="UV9" s="325"/>
      <c r="UW9" s="325"/>
      <c r="UX9" s="325"/>
      <c r="UY9" s="325"/>
      <c r="UZ9" s="325"/>
      <c r="VA9" s="325"/>
      <c r="VB9" s="325"/>
      <c r="VC9" s="325"/>
      <c r="VD9" s="325"/>
      <c r="VE9" s="325"/>
      <c r="VF9" s="325"/>
      <c r="VG9" s="325"/>
      <c r="VH9" s="325"/>
      <c r="VI9" s="325"/>
      <c r="VJ9" s="325"/>
      <c r="VK9" s="325"/>
      <c r="VL9" s="325"/>
      <c r="VM9" s="325"/>
      <c r="VN9" s="325"/>
      <c r="VO9" s="325"/>
      <c r="VP9" s="325"/>
      <c r="VQ9" s="325"/>
      <c r="VR9" s="325"/>
      <c r="VS9" s="325"/>
      <c r="VT9" s="325"/>
      <c r="VU9" s="325"/>
      <c r="VV9" s="325"/>
      <c r="VW9" s="325"/>
      <c r="VX9" s="325"/>
      <c r="VY9" s="325"/>
      <c r="VZ9" s="325"/>
      <c r="WA9" s="325"/>
      <c r="WB9" s="325"/>
      <c r="WC9" s="325"/>
      <c r="WD9" s="325"/>
      <c r="WE9" s="325"/>
      <c r="WF9" s="325"/>
      <c r="WG9" s="325"/>
      <c r="WH9" s="325"/>
      <c r="WI9" s="325"/>
      <c r="WJ9" s="325"/>
      <c r="WK9" s="325"/>
      <c r="WL9" s="325"/>
      <c r="WM9" s="325"/>
      <c r="WN9" s="325"/>
      <c r="WO9" s="325"/>
      <c r="WP9" s="325"/>
      <c r="WQ9" s="325"/>
      <c r="WR9" s="325"/>
      <c r="WS9" s="325"/>
      <c r="WT9" s="325"/>
      <c r="WU9" s="325"/>
      <c r="WV9" s="325"/>
      <c r="WW9" s="325"/>
      <c r="WX9" s="325"/>
      <c r="WY9" s="325"/>
      <c r="WZ9" s="325"/>
      <c r="XA9" s="325"/>
      <c r="XB9" s="325"/>
      <c r="XC9" s="325"/>
      <c r="XD9" s="325"/>
      <c r="XE9" s="325"/>
      <c r="XF9" s="325"/>
      <c r="XG9" s="325"/>
      <c r="XH9" s="325"/>
      <c r="XI9" s="325"/>
      <c r="XJ9" s="325"/>
      <c r="XK9" s="325"/>
      <c r="XL9" s="325"/>
      <c r="XM9" s="325"/>
      <c r="XN9" s="325"/>
      <c r="XO9" s="325"/>
      <c r="XP9" s="325"/>
      <c r="XQ9" s="325"/>
      <c r="XR9" s="325"/>
      <c r="XS9" s="325"/>
      <c r="XT9" s="325"/>
      <c r="XU9" s="325"/>
      <c r="XV9" s="325"/>
      <c r="XW9" s="325"/>
      <c r="XX9" s="325"/>
      <c r="XY9" s="325"/>
      <c r="XZ9" s="325"/>
      <c r="YA9" s="325"/>
      <c r="YB9" s="325"/>
      <c r="YC9" s="325"/>
      <c r="YD9" s="325"/>
      <c r="YE9" s="325"/>
      <c r="YF9" s="325"/>
      <c r="YG9" s="325"/>
      <c r="YH9" s="325"/>
      <c r="YI9" s="325"/>
      <c r="YJ9" s="325"/>
      <c r="YK9" s="325"/>
      <c r="YL9" s="325"/>
      <c r="YM9" s="325"/>
      <c r="YN9" s="325"/>
      <c r="YO9" s="325"/>
      <c r="YP9" s="325"/>
      <c r="YQ9" s="325"/>
      <c r="YR9" s="325"/>
      <c r="YS9" s="325"/>
      <c r="YT9" s="325"/>
      <c r="YU9" s="325"/>
      <c r="YV9" s="325"/>
      <c r="YW9" s="325"/>
      <c r="YX9" s="325"/>
      <c r="YY9" s="325"/>
      <c r="YZ9" s="325"/>
      <c r="ZA9" s="325"/>
      <c r="ZB9" s="325"/>
      <c r="ZC9" s="325"/>
      <c r="ZD9" s="325"/>
      <c r="ZE9" s="325"/>
      <c r="ZF9" s="325"/>
      <c r="ZG9" s="325"/>
      <c r="ZH9" s="325"/>
      <c r="ZI9" s="325"/>
      <c r="ZJ9" s="325"/>
      <c r="ZK9" s="325"/>
      <c r="ZL9" s="325"/>
      <c r="ZM9" s="325"/>
      <c r="ZN9" s="325"/>
      <c r="ZO9" s="325"/>
      <c r="ZP9" s="325"/>
      <c r="ZQ9" s="325"/>
      <c r="ZR9" s="325"/>
      <c r="ZS9" s="325"/>
      <c r="ZT9" s="325"/>
      <c r="ZU9" s="325"/>
      <c r="ZV9" s="325"/>
      <c r="ZW9" s="325"/>
      <c r="ZX9" s="325"/>
      <c r="ZY9" s="325"/>
      <c r="ZZ9" s="325"/>
      <c r="AAA9" s="325"/>
      <c r="AAB9" s="325"/>
      <c r="AAC9" s="325"/>
      <c r="AAD9" s="325"/>
      <c r="AAE9" s="325"/>
      <c r="AAF9" s="325"/>
      <c r="AAG9" s="325"/>
      <c r="AAH9" s="325"/>
      <c r="AAI9" s="325"/>
      <c r="AAJ9" s="325"/>
      <c r="AAK9" s="325"/>
      <c r="AAL9" s="325"/>
      <c r="AAM9" s="325"/>
      <c r="AAN9" s="325"/>
      <c r="AAO9" s="325"/>
      <c r="AAP9" s="325"/>
      <c r="AAQ9" s="325"/>
      <c r="AAR9" s="325"/>
      <c r="AAS9" s="325"/>
      <c r="AAT9" s="325"/>
      <c r="AAU9" s="325"/>
      <c r="AAV9" s="325"/>
      <c r="AAW9" s="325"/>
      <c r="AAX9" s="325"/>
      <c r="AAY9" s="325"/>
      <c r="AAZ9" s="325"/>
      <c r="ABA9" s="325"/>
      <c r="ABB9" s="325"/>
      <c r="ABC9" s="325"/>
      <c r="ABD9" s="325"/>
      <c r="ABE9" s="325"/>
      <c r="ABF9" s="325"/>
      <c r="ABG9" s="325"/>
      <c r="ABH9" s="325"/>
      <c r="ABI9" s="325"/>
      <c r="ABJ9" s="325"/>
      <c r="ABK9" s="325"/>
      <c r="ABL9" s="325"/>
      <c r="ABM9" s="325"/>
      <c r="ABN9" s="325"/>
      <c r="ABO9" s="325"/>
      <c r="ABP9" s="325"/>
      <c r="ABQ9" s="325"/>
      <c r="ABR9" s="325"/>
      <c r="ABS9" s="325"/>
      <c r="ABT9" s="325"/>
      <c r="ABU9" s="325"/>
      <c r="ABV9" s="325"/>
      <c r="ABW9" s="325"/>
      <c r="ABX9" s="325"/>
      <c r="ABY9" s="325"/>
      <c r="ABZ9" s="325"/>
      <c r="ACA9" s="325"/>
      <c r="ACB9" s="325"/>
      <c r="ACC9" s="325"/>
      <c r="ACD9" s="325"/>
      <c r="ACE9" s="325"/>
      <c r="ACF9" s="325"/>
      <c r="ACG9" s="325"/>
      <c r="ACH9" s="325"/>
      <c r="ACI9" s="325"/>
      <c r="ACJ9" s="325"/>
      <c r="ACK9" s="325"/>
      <c r="ACL9" s="325"/>
      <c r="ACM9" s="325"/>
      <c r="ACN9" s="325"/>
      <c r="ACO9" s="325"/>
      <c r="ACP9" s="325"/>
      <c r="ACQ9" s="325"/>
      <c r="ACR9" s="325"/>
      <c r="ACS9" s="325"/>
      <c r="ACT9" s="325"/>
      <c r="ACU9" s="325"/>
      <c r="ACV9" s="325"/>
      <c r="ACW9" s="325"/>
      <c r="ACX9" s="325"/>
      <c r="ACY9" s="325"/>
      <c r="ACZ9" s="325"/>
      <c r="ADA9" s="325"/>
      <c r="ADB9" s="325"/>
      <c r="ADC9" s="325"/>
      <c r="ADD9" s="325"/>
      <c r="ADE9" s="325"/>
      <c r="ADF9" s="325"/>
      <c r="ADG9" s="325"/>
      <c r="ADH9" s="325"/>
      <c r="ADI9" s="325"/>
      <c r="ADJ9" s="325"/>
      <c r="ADK9" s="325"/>
      <c r="ADL9" s="325"/>
      <c r="ADM9" s="325"/>
      <c r="ADN9" s="325"/>
      <c r="ADO9" s="325"/>
      <c r="ADP9" s="325"/>
      <c r="ADQ9" s="325"/>
      <c r="ADR9" s="325"/>
      <c r="ADS9" s="325"/>
      <c r="ADT9" s="325"/>
      <c r="ADU9" s="325"/>
      <c r="ADV9" s="325"/>
      <c r="ADW9" s="325"/>
      <c r="ADX9" s="325"/>
      <c r="ADY9" s="325"/>
      <c r="ADZ9" s="325"/>
      <c r="AEA9" s="325"/>
      <c r="AEB9" s="325"/>
      <c r="AEC9" s="325"/>
      <c r="AED9" s="325"/>
      <c r="AEE9" s="325"/>
      <c r="AEF9" s="325"/>
      <c r="AEG9" s="325"/>
      <c r="AEH9" s="325"/>
      <c r="AEI9" s="325"/>
      <c r="AEJ9" s="325"/>
      <c r="AEK9" s="325"/>
      <c r="AEL9" s="325"/>
      <c r="AEM9" s="325"/>
      <c r="AEN9" s="325"/>
      <c r="AEO9" s="325"/>
      <c r="AEP9" s="325"/>
      <c r="AEQ9" s="325"/>
      <c r="AER9" s="325"/>
      <c r="AES9" s="325"/>
      <c r="AET9" s="325"/>
      <c r="AEU9" s="325"/>
      <c r="AEV9" s="325"/>
      <c r="AEW9" s="325"/>
      <c r="AEX9" s="325"/>
      <c r="AEY9" s="325"/>
      <c r="AEZ9" s="325"/>
      <c r="AFA9" s="325"/>
      <c r="AFB9" s="325"/>
      <c r="AFC9" s="325"/>
      <c r="AFD9" s="325"/>
      <c r="AFE9" s="325"/>
      <c r="AFF9" s="325"/>
      <c r="AFG9" s="325"/>
      <c r="AFH9" s="325"/>
      <c r="AFI9" s="325"/>
      <c r="AFJ9" s="325"/>
      <c r="AFK9" s="325"/>
      <c r="AFL9" s="325"/>
      <c r="AFM9" s="325"/>
      <c r="AFN9" s="325"/>
      <c r="AFO9" s="325"/>
      <c r="AFP9" s="325"/>
      <c r="AFQ9" s="325"/>
      <c r="AFR9" s="325"/>
      <c r="AFS9" s="325"/>
      <c r="AFT9" s="325"/>
      <c r="AFU9" s="325"/>
      <c r="AFV9" s="325"/>
      <c r="AFW9" s="325"/>
      <c r="AFX9" s="325"/>
      <c r="AFY9" s="325"/>
      <c r="AFZ9" s="325"/>
      <c r="AGA9" s="325"/>
      <c r="AGB9" s="325"/>
      <c r="AGC9" s="325"/>
      <c r="AGD9" s="325"/>
      <c r="AGE9" s="325"/>
      <c r="AGF9" s="325"/>
      <c r="AGG9" s="325"/>
      <c r="AGH9" s="325"/>
      <c r="AGI9" s="325"/>
      <c r="AGJ9" s="325"/>
      <c r="AGK9" s="325"/>
      <c r="AGL9" s="325"/>
      <c r="AGM9" s="325"/>
      <c r="AGN9" s="325"/>
      <c r="AGO9" s="325"/>
      <c r="AGP9" s="325"/>
      <c r="AGQ9" s="325"/>
      <c r="AGR9" s="325"/>
      <c r="AGS9" s="325"/>
      <c r="AGT9" s="325"/>
      <c r="AGU9" s="325"/>
      <c r="AGV9" s="325"/>
      <c r="AGW9" s="325"/>
      <c r="AGX9" s="325"/>
      <c r="AGY9" s="325"/>
      <c r="AGZ9" s="325"/>
      <c r="AHA9" s="325"/>
      <c r="AHB9" s="325"/>
      <c r="AHC9" s="325"/>
      <c r="AHD9" s="325"/>
      <c r="AHE9" s="325"/>
      <c r="AHF9" s="325"/>
      <c r="AHG9" s="325"/>
      <c r="AHH9" s="325"/>
      <c r="AHI9" s="325"/>
      <c r="AHJ9" s="325"/>
      <c r="AHK9" s="325"/>
      <c r="AHL9" s="325"/>
      <c r="AHM9" s="325"/>
      <c r="AHN9" s="325"/>
      <c r="AHO9" s="325"/>
      <c r="AHP9" s="325"/>
      <c r="AHQ9" s="325"/>
      <c r="AHR9" s="325"/>
      <c r="AHS9" s="325"/>
      <c r="AHT9" s="325"/>
      <c r="AHU9" s="325"/>
      <c r="AHV9" s="325"/>
      <c r="AHW9" s="325"/>
      <c r="AHX9" s="325"/>
      <c r="AHY9" s="325"/>
      <c r="AHZ9" s="325"/>
      <c r="AIA9" s="325"/>
      <c r="AIB9" s="325"/>
      <c r="AIC9" s="325"/>
      <c r="AID9" s="325"/>
      <c r="AIE9" s="325"/>
      <c r="AIF9" s="325"/>
      <c r="AIG9" s="325"/>
      <c r="AIH9" s="325"/>
      <c r="AII9" s="325"/>
      <c r="AIJ9" s="325"/>
      <c r="AIK9" s="325"/>
      <c r="AIL9" s="325"/>
      <c r="AIM9" s="325"/>
      <c r="AIN9" s="325"/>
      <c r="AIO9" s="325"/>
      <c r="AIP9" s="325"/>
      <c r="AIQ9" s="325"/>
      <c r="AIR9" s="325"/>
      <c r="AIS9" s="325"/>
      <c r="AIT9" s="325"/>
      <c r="AIU9" s="325"/>
      <c r="AIV9" s="325"/>
      <c r="AIW9" s="325"/>
      <c r="AIX9" s="325"/>
      <c r="AIY9" s="325"/>
      <c r="AIZ9" s="325"/>
      <c r="AJA9" s="325"/>
      <c r="AJB9" s="325"/>
      <c r="AJC9" s="325"/>
      <c r="AJD9" s="325"/>
      <c r="AJE9" s="325"/>
      <c r="AJF9" s="325"/>
      <c r="AJG9" s="325"/>
      <c r="AJH9" s="325"/>
      <c r="AJI9" s="325"/>
      <c r="AJJ9" s="325"/>
      <c r="AJK9" s="325"/>
      <c r="AJL9" s="325"/>
      <c r="AJM9" s="325"/>
      <c r="AJN9" s="325"/>
      <c r="AJO9" s="325"/>
      <c r="AJP9" s="325"/>
      <c r="AJQ9" s="325"/>
      <c r="AJR9" s="325"/>
      <c r="AJS9" s="325"/>
      <c r="AJT9" s="325"/>
      <c r="AJU9" s="325"/>
      <c r="AJV9" s="325"/>
      <c r="AJW9" s="325"/>
      <c r="AJX9" s="325"/>
      <c r="AJY9" s="325"/>
      <c r="AJZ9" s="325"/>
      <c r="AKA9" s="325"/>
      <c r="AKB9" s="325"/>
      <c r="AKC9" s="325"/>
      <c r="AKD9" s="325"/>
      <c r="AKE9" s="325"/>
      <c r="AKF9" s="325"/>
      <c r="AKG9" s="325"/>
      <c r="AKH9" s="325"/>
      <c r="AKI9" s="325"/>
      <c r="AKJ9" s="325"/>
      <c r="AKK9" s="325"/>
      <c r="AKL9" s="325"/>
      <c r="AKM9" s="325"/>
      <c r="AKN9" s="325"/>
      <c r="AKO9" s="325"/>
      <c r="AKP9" s="325"/>
      <c r="AKQ9" s="325"/>
      <c r="AKR9" s="325"/>
      <c r="AKS9" s="325"/>
      <c r="AKT9" s="325"/>
      <c r="AKU9" s="325"/>
      <c r="AKV9" s="325"/>
      <c r="AKW9" s="325"/>
      <c r="AKX9" s="325"/>
      <c r="AKY9" s="325"/>
      <c r="AKZ9" s="325"/>
      <c r="ALA9" s="325"/>
      <c r="ALB9" s="325"/>
      <c r="ALC9" s="325"/>
      <c r="ALD9" s="325"/>
      <c r="ALE9" s="325"/>
      <c r="ALF9" s="325"/>
      <c r="ALG9" s="325"/>
      <c r="ALH9" s="325"/>
      <c r="ALI9" s="325"/>
      <c r="ALJ9" s="325"/>
      <c r="ALK9" s="325"/>
      <c r="ALL9" s="325"/>
      <c r="ALM9" s="325"/>
      <c r="ALN9" s="325"/>
      <c r="ALO9" s="325"/>
      <c r="ALP9" s="325"/>
      <c r="ALQ9" s="325"/>
      <c r="ALR9" s="325"/>
      <c r="ALS9" s="325"/>
      <c r="ALT9" s="325"/>
      <c r="ALU9" s="325"/>
      <c r="ALV9" s="325"/>
      <c r="ALW9" s="325"/>
      <c r="ALX9" s="325"/>
      <c r="ALY9" s="325"/>
      <c r="ALZ9" s="325"/>
      <c r="AMA9" s="325"/>
      <c r="AMB9" s="325"/>
      <c r="AMC9" s="325"/>
      <c r="AMD9" s="325"/>
      <c r="AME9" s="325"/>
      <c r="AMF9" s="325"/>
      <c r="AMG9" s="325"/>
      <c r="AMH9" s="325"/>
      <c r="AMI9" s="325"/>
      <c r="AMJ9" s="325"/>
      <c r="AMK9" s="325"/>
      <c r="AML9" s="325"/>
      <c r="AMM9" s="325"/>
      <c r="AMN9" s="325"/>
      <c r="AMO9" s="325"/>
      <c r="AMP9" s="325"/>
      <c r="AMQ9" s="325"/>
      <c r="AMR9" s="325"/>
      <c r="AMS9" s="325"/>
      <c r="AMT9" s="325"/>
      <c r="AMU9" s="325"/>
      <c r="AMV9" s="325"/>
      <c r="AMW9" s="325"/>
      <c r="AMX9" s="325"/>
      <c r="AMY9" s="325"/>
      <c r="AMZ9" s="325"/>
      <c r="ANA9" s="325"/>
      <c r="ANB9" s="325"/>
      <c r="ANC9" s="325"/>
      <c r="AND9" s="325"/>
      <c r="ANE9" s="325"/>
      <c r="ANF9" s="325"/>
      <c r="ANG9" s="325"/>
      <c r="ANH9" s="325"/>
      <c r="ANI9" s="325"/>
      <c r="ANJ9" s="325"/>
      <c r="ANK9" s="325"/>
      <c r="ANL9" s="325"/>
      <c r="ANM9" s="325"/>
      <c r="ANN9" s="325"/>
      <c r="ANO9" s="325"/>
      <c r="ANP9" s="325"/>
      <c r="ANQ9" s="325"/>
      <c r="ANR9" s="325"/>
      <c r="ANS9" s="325"/>
      <c r="ANT9" s="325"/>
      <c r="ANU9" s="325"/>
      <c r="ANV9" s="325"/>
      <c r="ANW9" s="325"/>
      <c r="ANX9" s="325"/>
      <c r="ANY9" s="325"/>
      <c r="ANZ9" s="325"/>
      <c r="AOA9" s="325"/>
      <c r="AOB9" s="325"/>
      <c r="AOC9" s="325"/>
      <c r="AOD9" s="325"/>
      <c r="AOE9" s="325"/>
      <c r="AOF9" s="325"/>
      <c r="AOG9" s="325"/>
      <c r="AOH9" s="325"/>
      <c r="AOI9" s="325"/>
      <c r="AOJ9" s="325"/>
      <c r="AOK9" s="325"/>
      <c r="AOL9" s="325"/>
      <c r="AOM9" s="325"/>
      <c r="AON9" s="325"/>
      <c r="AOO9" s="325"/>
      <c r="AOP9" s="325"/>
      <c r="AOQ9" s="325"/>
      <c r="AOR9" s="325"/>
      <c r="AOS9" s="325"/>
      <c r="AOT9" s="325"/>
      <c r="AOU9" s="325"/>
      <c r="AOV9" s="325"/>
      <c r="AOW9" s="325"/>
      <c r="AOX9" s="325"/>
      <c r="AOY9" s="325"/>
      <c r="AOZ9" s="325"/>
      <c r="APA9" s="325"/>
      <c r="APB9" s="325"/>
      <c r="APC9" s="325"/>
      <c r="APD9" s="325"/>
      <c r="APE9" s="325"/>
      <c r="APF9" s="325"/>
      <c r="APG9" s="325"/>
      <c r="APH9" s="325"/>
      <c r="API9" s="325"/>
      <c r="APJ9" s="325"/>
      <c r="APK9" s="325"/>
      <c r="APL9" s="325"/>
      <c r="APM9" s="325"/>
      <c r="APN9" s="325"/>
      <c r="APO9" s="325"/>
      <c r="APP9" s="325"/>
      <c r="APQ9" s="325"/>
      <c r="APR9" s="325"/>
      <c r="APS9" s="325"/>
      <c r="APT9" s="325"/>
      <c r="APU9" s="325"/>
      <c r="APV9" s="325"/>
      <c r="APW9" s="325"/>
      <c r="APX9" s="325"/>
      <c r="APY9" s="325"/>
      <c r="APZ9" s="325"/>
      <c r="AQA9" s="325"/>
      <c r="AQB9" s="325"/>
      <c r="AQC9" s="325"/>
      <c r="AQD9" s="325"/>
      <c r="AQE9" s="325"/>
      <c r="AQF9" s="325"/>
      <c r="AQG9" s="325"/>
      <c r="AQH9" s="325"/>
      <c r="AQI9" s="325"/>
      <c r="AQJ9" s="325"/>
      <c r="AQK9" s="325"/>
      <c r="AQL9" s="325"/>
      <c r="AQM9" s="325"/>
      <c r="AQN9" s="325"/>
      <c r="AQO9" s="325"/>
      <c r="AQP9" s="325"/>
      <c r="AQQ9" s="325"/>
      <c r="AQR9" s="325"/>
      <c r="AQS9" s="325"/>
      <c r="AQT9" s="325"/>
      <c r="AQU9" s="325"/>
      <c r="AQV9" s="325"/>
      <c r="AQW9" s="325"/>
      <c r="AQX9" s="325"/>
      <c r="AQY9" s="325"/>
      <c r="AQZ9" s="325"/>
      <c r="ARA9" s="325"/>
      <c r="ARB9" s="325"/>
      <c r="ARC9" s="325"/>
      <c r="ARD9" s="325"/>
      <c r="ARE9" s="325"/>
      <c r="ARF9" s="325"/>
      <c r="ARG9" s="325"/>
      <c r="ARH9" s="325"/>
      <c r="ARI9" s="325"/>
      <c r="ARJ9" s="325"/>
      <c r="ARK9" s="325"/>
      <c r="ARL9" s="325"/>
      <c r="ARM9" s="325"/>
      <c r="ARN9" s="325"/>
      <c r="ARO9" s="325"/>
      <c r="ARP9" s="325"/>
      <c r="ARQ9" s="325"/>
      <c r="ARR9" s="325"/>
      <c r="ARS9" s="325"/>
      <c r="ART9" s="325"/>
      <c r="ARU9" s="325"/>
      <c r="ARV9" s="325"/>
      <c r="ARW9" s="325"/>
      <c r="ARX9" s="325"/>
      <c r="ARY9" s="325"/>
      <c r="ARZ9" s="325"/>
      <c r="ASA9" s="325"/>
      <c r="ASB9" s="325"/>
      <c r="ASC9" s="325"/>
      <c r="ASD9" s="325"/>
      <c r="ASE9" s="325"/>
      <c r="ASF9" s="325"/>
      <c r="ASG9" s="325"/>
      <c r="ASH9" s="325"/>
      <c r="ASI9" s="325"/>
      <c r="ASJ9" s="325"/>
      <c r="ASK9" s="325"/>
      <c r="ASL9" s="325"/>
      <c r="ASM9" s="325"/>
      <c r="ASN9" s="325"/>
      <c r="ASO9" s="325"/>
      <c r="ASP9" s="325"/>
      <c r="ASQ9" s="325"/>
      <c r="ASR9" s="325"/>
      <c r="ASS9" s="325"/>
      <c r="AST9" s="325"/>
      <c r="ASU9" s="325"/>
      <c r="ASV9" s="325"/>
      <c r="ASW9" s="325"/>
      <c r="ASX9" s="325"/>
      <c r="ASY9" s="325"/>
      <c r="ASZ9" s="325"/>
      <c r="ATA9" s="325"/>
      <c r="ATB9" s="325"/>
      <c r="ATC9" s="325"/>
      <c r="ATD9" s="325"/>
      <c r="ATE9" s="325"/>
      <c r="ATF9" s="325"/>
      <c r="ATG9" s="325"/>
      <c r="ATH9" s="325"/>
      <c r="ATI9" s="325"/>
      <c r="ATJ9" s="325"/>
      <c r="ATK9" s="325"/>
      <c r="ATL9" s="325"/>
      <c r="ATM9" s="325"/>
      <c r="ATN9" s="325"/>
      <c r="ATO9" s="325"/>
      <c r="ATP9" s="325"/>
      <c r="ATQ9" s="325"/>
      <c r="ATR9" s="325"/>
      <c r="ATS9" s="325"/>
      <c r="ATT9" s="325"/>
      <c r="ATU9" s="325"/>
      <c r="ATV9" s="325"/>
      <c r="ATW9" s="325"/>
      <c r="ATX9" s="325"/>
      <c r="ATY9" s="325"/>
      <c r="ATZ9" s="325"/>
      <c r="AUA9" s="325"/>
      <c r="AUB9" s="325"/>
      <c r="AUC9" s="325"/>
      <c r="AUD9" s="325"/>
      <c r="AUE9" s="325"/>
      <c r="AUF9" s="325"/>
      <c r="AUG9" s="325"/>
      <c r="AUH9" s="325"/>
      <c r="AUI9" s="325"/>
      <c r="AUJ9" s="325"/>
      <c r="AUK9" s="325"/>
      <c r="AUL9" s="325"/>
      <c r="AUM9" s="325"/>
      <c r="AUN9" s="325"/>
      <c r="AUO9" s="325"/>
      <c r="AUP9" s="325"/>
      <c r="AUQ9" s="325"/>
      <c r="AUR9" s="325"/>
      <c r="AUS9" s="325"/>
      <c r="AUT9" s="325"/>
      <c r="AUU9" s="325"/>
      <c r="AUV9" s="325"/>
      <c r="AUW9" s="325"/>
      <c r="AUX9" s="325"/>
      <c r="AUY9" s="325"/>
      <c r="AUZ9" s="325"/>
      <c r="AVA9" s="325"/>
      <c r="AVB9" s="325"/>
      <c r="AVC9" s="325"/>
      <c r="AVD9" s="325"/>
      <c r="AVE9" s="325"/>
      <c r="AVF9" s="325"/>
      <c r="AVG9" s="325"/>
      <c r="AVH9" s="325"/>
      <c r="AVI9" s="325"/>
      <c r="AVJ9" s="325"/>
      <c r="AVK9" s="325"/>
      <c r="AVL9" s="325"/>
      <c r="AVM9" s="325"/>
      <c r="AVN9" s="325"/>
      <c r="AVO9" s="325"/>
      <c r="AVP9" s="325"/>
      <c r="AVQ9" s="325"/>
      <c r="AVR9" s="325"/>
      <c r="AVS9" s="325"/>
      <c r="AVT9" s="325"/>
      <c r="AVU9" s="325"/>
      <c r="AVV9" s="325"/>
      <c r="AVW9" s="325"/>
      <c r="AVX9" s="325"/>
      <c r="AVY9" s="325"/>
      <c r="AVZ9" s="325"/>
      <c r="AWA9" s="325"/>
      <c r="AWB9" s="325"/>
      <c r="AWC9" s="325"/>
      <c r="AWD9" s="325"/>
      <c r="AWE9" s="325"/>
      <c r="AWF9" s="325"/>
      <c r="AWG9" s="325"/>
      <c r="AWH9" s="325"/>
      <c r="AWI9" s="325"/>
      <c r="AWJ9" s="325"/>
      <c r="AWK9" s="325"/>
      <c r="AWL9" s="325"/>
      <c r="AWM9" s="325"/>
      <c r="AWN9" s="325"/>
      <c r="AWO9" s="325"/>
      <c r="AWP9" s="325"/>
      <c r="AWQ9" s="325"/>
      <c r="AWR9" s="325"/>
      <c r="AWS9" s="325"/>
      <c r="AWT9" s="325"/>
      <c r="AWU9" s="325"/>
      <c r="AWV9" s="325"/>
      <c r="AWW9" s="325"/>
      <c r="AWX9" s="325"/>
      <c r="AWY9" s="325"/>
      <c r="AWZ9" s="325"/>
      <c r="AXA9" s="325"/>
      <c r="AXB9" s="325"/>
      <c r="AXC9" s="325"/>
      <c r="AXD9" s="325"/>
      <c r="AXE9" s="325"/>
      <c r="AXF9" s="325"/>
      <c r="AXG9" s="325"/>
      <c r="AXH9" s="325"/>
      <c r="AXI9" s="325"/>
      <c r="AXJ9" s="325"/>
      <c r="AXK9" s="325"/>
      <c r="AXL9" s="325"/>
      <c r="AXM9" s="325"/>
      <c r="AXN9" s="325"/>
      <c r="AXO9" s="325"/>
      <c r="AXP9" s="325"/>
      <c r="AXQ9" s="325"/>
      <c r="AXR9" s="325"/>
      <c r="AXS9" s="325"/>
      <c r="AXT9" s="325"/>
      <c r="AXU9" s="325"/>
      <c r="AXV9" s="325"/>
      <c r="AXW9" s="325"/>
      <c r="AXX9" s="325"/>
      <c r="AXY9" s="325"/>
      <c r="AXZ9" s="325"/>
      <c r="AYA9" s="325"/>
      <c r="AYB9" s="325"/>
      <c r="AYC9" s="325"/>
      <c r="AYD9" s="325"/>
      <c r="AYE9" s="325"/>
      <c r="AYF9" s="325"/>
      <c r="AYG9" s="325"/>
      <c r="AYH9" s="325"/>
      <c r="AYI9" s="325"/>
      <c r="AYJ9" s="325"/>
      <c r="AYK9" s="325"/>
      <c r="AYL9" s="325"/>
      <c r="AYM9" s="325"/>
      <c r="AYN9" s="325"/>
      <c r="AYO9" s="325"/>
      <c r="AYP9" s="325"/>
      <c r="AYQ9" s="325"/>
      <c r="AYR9" s="325"/>
      <c r="AYS9" s="325"/>
      <c r="AYT9" s="325"/>
      <c r="AYU9" s="325"/>
      <c r="AYV9" s="325"/>
      <c r="AYW9" s="325"/>
      <c r="AYX9" s="325"/>
      <c r="AYY9" s="325"/>
      <c r="AYZ9" s="325"/>
      <c r="AZA9" s="325"/>
      <c r="AZB9" s="325"/>
      <c r="AZC9" s="325"/>
      <c r="AZD9" s="325"/>
      <c r="AZE9" s="325"/>
      <c r="AZF9" s="325"/>
      <c r="AZG9" s="325"/>
      <c r="AZH9" s="325"/>
      <c r="AZI9" s="325"/>
      <c r="AZJ9" s="325"/>
      <c r="AZK9" s="325"/>
      <c r="AZL9" s="325"/>
      <c r="AZM9" s="325"/>
      <c r="AZN9" s="325"/>
      <c r="AZO9" s="325"/>
      <c r="AZP9" s="325"/>
      <c r="AZQ9" s="325"/>
      <c r="AZR9" s="325"/>
      <c r="AZS9" s="325"/>
      <c r="AZT9" s="325"/>
      <c r="AZU9" s="325"/>
      <c r="AZV9" s="325"/>
      <c r="AZW9" s="325"/>
      <c r="AZX9" s="325"/>
      <c r="AZY9" s="325"/>
      <c r="AZZ9" s="325"/>
      <c r="BAA9" s="325"/>
      <c r="BAB9" s="325"/>
      <c r="BAC9" s="325"/>
      <c r="BAD9" s="325"/>
      <c r="BAE9" s="325"/>
      <c r="BAF9" s="325"/>
      <c r="BAG9" s="325"/>
      <c r="BAH9" s="325"/>
      <c r="BAI9" s="325"/>
      <c r="BAJ9" s="325"/>
      <c r="BAK9" s="325"/>
      <c r="BAL9" s="325"/>
      <c r="BAM9" s="325"/>
      <c r="BAN9" s="325"/>
      <c r="BAO9" s="325"/>
      <c r="BAP9" s="325"/>
      <c r="BAQ9" s="325"/>
      <c r="BAR9" s="325"/>
      <c r="BAS9" s="325"/>
      <c r="BAT9" s="325"/>
      <c r="BAU9" s="325"/>
      <c r="BAV9" s="325"/>
      <c r="BAW9" s="325"/>
      <c r="BAX9" s="325"/>
      <c r="BAY9" s="325"/>
      <c r="BAZ9" s="325"/>
      <c r="BBA9" s="325"/>
      <c r="BBB9" s="325"/>
      <c r="BBC9" s="325"/>
      <c r="BBD9" s="325"/>
      <c r="BBE9" s="325"/>
      <c r="BBF9" s="325"/>
      <c r="BBG9" s="325"/>
      <c r="BBH9" s="325"/>
      <c r="BBI9" s="325"/>
      <c r="BBJ9" s="325"/>
      <c r="BBK9" s="325"/>
      <c r="BBL9" s="325"/>
      <c r="BBM9" s="325"/>
      <c r="BBN9" s="325"/>
      <c r="BBO9" s="325"/>
      <c r="BBP9" s="325"/>
      <c r="BBQ9" s="325"/>
      <c r="BBR9" s="325"/>
      <c r="BBS9" s="325"/>
      <c r="BBT9" s="325"/>
      <c r="BBU9" s="325"/>
      <c r="BBV9" s="325"/>
      <c r="BBW9" s="325"/>
      <c r="BBX9" s="325"/>
      <c r="BBY9" s="325"/>
      <c r="BBZ9" s="325"/>
      <c r="BCA9" s="325"/>
      <c r="BCB9" s="325"/>
      <c r="BCC9" s="325"/>
      <c r="BCD9" s="325"/>
      <c r="BCE9" s="325"/>
      <c r="BCF9" s="325"/>
      <c r="BCG9" s="325"/>
      <c r="BCH9" s="325"/>
      <c r="BCI9" s="325"/>
      <c r="BCJ9" s="325"/>
      <c r="BCK9" s="325"/>
      <c r="BCL9" s="325"/>
      <c r="BCM9" s="325"/>
      <c r="BCN9" s="325"/>
      <c r="BCO9" s="325"/>
      <c r="BCP9" s="325"/>
      <c r="BCQ9" s="325"/>
      <c r="BCR9" s="325"/>
      <c r="BCS9" s="325"/>
      <c r="BCT9" s="325"/>
      <c r="BCU9" s="325"/>
      <c r="BCV9" s="325"/>
      <c r="BCW9" s="325"/>
      <c r="BCX9" s="325"/>
      <c r="BCY9" s="325"/>
      <c r="BCZ9" s="325"/>
      <c r="BDA9" s="325"/>
      <c r="BDB9" s="325"/>
      <c r="BDC9" s="325"/>
      <c r="BDD9" s="325"/>
      <c r="BDE9" s="325"/>
      <c r="BDF9" s="325"/>
      <c r="BDG9" s="325"/>
      <c r="BDH9" s="325"/>
      <c r="BDI9" s="325"/>
      <c r="BDJ9" s="325"/>
      <c r="BDK9" s="325"/>
      <c r="BDL9" s="325"/>
      <c r="BDM9" s="325"/>
      <c r="BDN9" s="325"/>
      <c r="BDO9" s="325"/>
      <c r="BDP9" s="325"/>
      <c r="BDQ9" s="325"/>
      <c r="BDR9" s="325"/>
      <c r="BDS9" s="325"/>
      <c r="BDT9" s="325"/>
      <c r="BDU9" s="325"/>
      <c r="BDV9" s="325"/>
      <c r="BDW9" s="325"/>
      <c r="BDX9" s="325"/>
      <c r="BDY9" s="325"/>
      <c r="BDZ9" s="325"/>
      <c r="BEA9" s="325"/>
      <c r="BEB9" s="325"/>
      <c r="BEC9" s="325"/>
      <c r="BED9" s="325"/>
      <c r="BEE9" s="325"/>
      <c r="BEF9" s="325"/>
      <c r="BEG9" s="325"/>
      <c r="BEH9" s="325"/>
      <c r="BEI9" s="325"/>
      <c r="BEJ9" s="325"/>
      <c r="BEK9" s="325"/>
      <c r="BEL9" s="325"/>
      <c r="BEM9" s="325"/>
      <c r="BEN9" s="325"/>
      <c r="BEO9" s="325"/>
      <c r="BEP9" s="325"/>
      <c r="BEQ9" s="325"/>
      <c r="BER9" s="325"/>
      <c r="BES9" s="325"/>
      <c r="BET9" s="325"/>
      <c r="BEU9" s="325"/>
      <c r="BEV9" s="325"/>
      <c r="BEW9" s="325"/>
      <c r="BEX9" s="325"/>
      <c r="BEY9" s="325"/>
      <c r="BEZ9" s="325"/>
      <c r="BFA9" s="325"/>
      <c r="BFB9" s="325"/>
      <c r="BFC9" s="325"/>
      <c r="BFD9" s="325"/>
      <c r="BFE9" s="325"/>
      <c r="BFF9" s="325"/>
      <c r="BFG9" s="325"/>
      <c r="BFH9" s="325"/>
      <c r="BFI9" s="325"/>
      <c r="BFJ9" s="325"/>
      <c r="BFK9" s="325"/>
      <c r="BFL9" s="325"/>
      <c r="BFM9" s="325"/>
      <c r="BFN9" s="325"/>
      <c r="BFO9" s="325"/>
      <c r="BFP9" s="325"/>
      <c r="BFQ9" s="325"/>
      <c r="BFR9" s="325"/>
      <c r="BFS9" s="325"/>
      <c r="BFT9" s="325"/>
      <c r="BFU9" s="325"/>
      <c r="BFV9" s="325"/>
      <c r="BFW9" s="325"/>
      <c r="BFX9" s="325"/>
      <c r="BFY9" s="325"/>
      <c r="BFZ9" s="325"/>
      <c r="BGA9" s="325"/>
      <c r="BGB9" s="325"/>
      <c r="BGC9" s="325"/>
      <c r="BGD9" s="325"/>
      <c r="BGE9" s="325"/>
      <c r="BGF9" s="325"/>
      <c r="BGG9" s="325"/>
      <c r="BGH9" s="325"/>
      <c r="BGI9" s="325"/>
      <c r="BGJ9" s="325"/>
      <c r="BGK9" s="325"/>
      <c r="BGL9" s="325"/>
      <c r="BGM9" s="325"/>
      <c r="BGN9" s="325"/>
      <c r="BGO9" s="325"/>
      <c r="BGP9" s="325"/>
      <c r="BGQ9" s="325"/>
      <c r="BGR9" s="325"/>
      <c r="BGS9" s="325"/>
      <c r="BGT9" s="325"/>
      <c r="BGU9" s="325"/>
      <c r="BGV9" s="325"/>
      <c r="BGW9" s="325"/>
      <c r="BGX9" s="325"/>
      <c r="BGY9" s="325"/>
      <c r="BGZ9" s="325"/>
      <c r="BHA9" s="325"/>
      <c r="BHB9" s="325"/>
      <c r="BHC9" s="325"/>
      <c r="BHD9" s="325"/>
      <c r="BHE9" s="325"/>
      <c r="BHF9" s="325"/>
      <c r="BHG9" s="325"/>
      <c r="BHH9" s="325"/>
      <c r="BHI9" s="325"/>
      <c r="BHJ9" s="325"/>
      <c r="BHK9" s="325"/>
      <c r="BHL9" s="325"/>
      <c r="BHM9" s="325"/>
      <c r="BHN9" s="325"/>
      <c r="BHO9" s="325"/>
      <c r="BHP9" s="325"/>
      <c r="BHQ9" s="325"/>
      <c r="BHR9" s="325"/>
      <c r="BHS9" s="325"/>
      <c r="BHT9" s="325"/>
      <c r="BHU9" s="325"/>
      <c r="BHV9" s="325"/>
      <c r="BHW9" s="325"/>
      <c r="BHX9" s="325"/>
      <c r="BHY9" s="325"/>
      <c r="BHZ9" s="325"/>
      <c r="BIA9" s="325"/>
      <c r="BIB9" s="325"/>
      <c r="BIC9" s="325"/>
      <c r="BID9" s="325"/>
      <c r="BIE9" s="325"/>
      <c r="BIF9" s="325"/>
      <c r="BIG9" s="325"/>
      <c r="BIH9" s="325"/>
      <c r="BII9" s="325"/>
      <c r="BIJ9" s="325"/>
      <c r="BIK9" s="325"/>
      <c r="BIL9" s="325"/>
      <c r="BIM9" s="325"/>
      <c r="BIN9" s="325"/>
      <c r="BIO9" s="325"/>
      <c r="BIP9" s="325"/>
      <c r="BIQ9" s="325"/>
      <c r="BIR9" s="325"/>
      <c r="BIS9" s="325"/>
      <c r="BIT9" s="325"/>
      <c r="BIU9" s="325"/>
      <c r="BIV9" s="325"/>
      <c r="BIW9" s="325"/>
      <c r="BIX9" s="325"/>
      <c r="BIY9" s="325"/>
      <c r="BIZ9" s="325"/>
      <c r="BJA9" s="325"/>
      <c r="BJB9" s="325"/>
      <c r="BJC9" s="325"/>
      <c r="BJD9" s="325"/>
      <c r="BJE9" s="325"/>
      <c r="BJF9" s="325"/>
      <c r="BJG9" s="325"/>
      <c r="BJH9" s="325"/>
      <c r="BJI9" s="325"/>
      <c r="BJJ9" s="325"/>
      <c r="BJK9" s="325"/>
      <c r="BJL9" s="325"/>
      <c r="BJM9" s="325"/>
      <c r="BJN9" s="325"/>
      <c r="BJO9" s="325"/>
      <c r="BJP9" s="325"/>
      <c r="BJQ9" s="325"/>
      <c r="BJR9" s="325"/>
      <c r="BJS9" s="325"/>
      <c r="BJT9" s="325"/>
      <c r="BJU9" s="325"/>
      <c r="BJV9" s="325"/>
      <c r="BJW9" s="325"/>
      <c r="BJX9" s="325"/>
      <c r="BJY9" s="325"/>
      <c r="BJZ9" s="325"/>
      <c r="BKA9" s="325"/>
      <c r="BKB9" s="325"/>
      <c r="BKC9" s="325"/>
      <c r="BKD9" s="325"/>
      <c r="BKE9" s="325"/>
      <c r="BKF9" s="325"/>
      <c r="BKG9" s="325"/>
      <c r="BKH9" s="325"/>
      <c r="BKI9" s="325"/>
      <c r="BKJ9" s="325"/>
      <c r="BKK9" s="325"/>
      <c r="BKL9" s="325"/>
      <c r="BKM9" s="325"/>
      <c r="BKN9" s="325"/>
      <c r="BKO9" s="325"/>
      <c r="BKP9" s="325"/>
      <c r="BKQ9" s="325"/>
      <c r="BKR9" s="325"/>
      <c r="BKS9" s="325"/>
      <c r="BKT9" s="325"/>
      <c r="BKU9" s="325"/>
      <c r="BKV9" s="325"/>
      <c r="BKW9" s="325"/>
      <c r="BKX9" s="325"/>
      <c r="BKY9" s="325"/>
      <c r="BKZ9" s="325"/>
      <c r="BLA9" s="325"/>
      <c r="BLB9" s="325"/>
      <c r="BLC9" s="325"/>
      <c r="BLD9" s="325"/>
      <c r="BLE9" s="325"/>
      <c r="BLF9" s="325"/>
      <c r="BLG9" s="325"/>
      <c r="BLH9" s="325"/>
      <c r="BLI9" s="325"/>
      <c r="BLJ9" s="325"/>
      <c r="BLK9" s="325"/>
      <c r="BLL9" s="325"/>
      <c r="BLM9" s="325"/>
      <c r="BLN9" s="325"/>
      <c r="BLO9" s="325"/>
      <c r="BLP9" s="325"/>
      <c r="BLQ9" s="325"/>
      <c r="BLR9" s="325"/>
      <c r="BLS9" s="325"/>
      <c r="BLT9" s="325"/>
      <c r="BLU9" s="325"/>
      <c r="BLV9" s="325"/>
      <c r="BLW9" s="325"/>
      <c r="BLX9" s="325"/>
      <c r="BLY9" s="325"/>
      <c r="BLZ9" s="325"/>
      <c r="BMA9" s="325"/>
      <c r="BMB9" s="325"/>
      <c r="BMC9" s="325"/>
      <c r="BMD9" s="325"/>
      <c r="BME9" s="325"/>
      <c r="BMF9" s="325"/>
      <c r="BMG9" s="325"/>
      <c r="BMH9" s="325"/>
      <c r="BMI9" s="325"/>
      <c r="BMJ9" s="325"/>
      <c r="BMK9" s="325"/>
      <c r="BML9" s="325"/>
      <c r="BMM9" s="325"/>
      <c r="BMN9" s="325"/>
      <c r="BMO9" s="325"/>
      <c r="BMP9" s="325"/>
      <c r="BMQ9" s="325"/>
      <c r="BMR9" s="325"/>
      <c r="BMS9" s="325"/>
      <c r="BMT9" s="325"/>
      <c r="BMU9" s="325"/>
      <c r="BMV9" s="325"/>
      <c r="BMW9" s="325"/>
      <c r="BMX9" s="325"/>
      <c r="BMY9" s="325"/>
      <c r="BMZ9" s="325"/>
      <c r="BNA9" s="325"/>
      <c r="BNB9" s="325"/>
      <c r="BNC9" s="325"/>
      <c r="BND9" s="325"/>
      <c r="BNE9" s="325"/>
      <c r="BNF9" s="325"/>
      <c r="BNG9" s="325"/>
      <c r="BNH9" s="325"/>
      <c r="BNI9" s="325"/>
      <c r="BNJ9" s="325"/>
      <c r="BNK9" s="325"/>
      <c r="BNL9" s="325"/>
      <c r="BNM9" s="325"/>
      <c r="BNN9" s="325"/>
      <c r="BNO9" s="325"/>
      <c r="BNP9" s="325"/>
      <c r="BNQ9" s="325"/>
      <c r="BNR9" s="325"/>
      <c r="BNS9" s="325"/>
      <c r="BNT9" s="325"/>
      <c r="BNU9" s="325"/>
      <c r="BNV9" s="325"/>
      <c r="BNW9" s="325"/>
      <c r="BNX9" s="325"/>
      <c r="BNY9" s="325"/>
      <c r="BNZ9" s="325"/>
      <c r="BOA9" s="325"/>
      <c r="BOB9" s="325"/>
      <c r="BOC9" s="325"/>
      <c r="BOD9" s="325"/>
      <c r="BOE9" s="325"/>
      <c r="BOF9" s="325"/>
      <c r="BOG9" s="325"/>
      <c r="BOH9" s="325"/>
      <c r="BOI9" s="325"/>
      <c r="BOJ9" s="325"/>
      <c r="BOK9" s="325"/>
      <c r="BOL9" s="325"/>
      <c r="BOM9" s="325"/>
      <c r="BON9" s="325"/>
      <c r="BOO9" s="325"/>
      <c r="BOP9" s="325"/>
      <c r="BOQ9" s="325"/>
      <c r="BOR9" s="325"/>
      <c r="BOS9" s="325"/>
      <c r="BOT9" s="325"/>
      <c r="BOU9" s="325"/>
      <c r="BOV9" s="325"/>
      <c r="BOW9" s="325"/>
      <c r="BOX9" s="325"/>
      <c r="BOY9" s="325"/>
      <c r="BOZ9" s="325"/>
      <c r="BPA9" s="325"/>
      <c r="BPB9" s="325"/>
      <c r="BPC9" s="325"/>
      <c r="BPD9" s="325"/>
      <c r="BPE9" s="325"/>
      <c r="BPF9" s="325"/>
      <c r="BPG9" s="325"/>
      <c r="BPH9" s="325"/>
      <c r="BPI9" s="325"/>
      <c r="BPJ9" s="325"/>
      <c r="BPK9" s="325"/>
      <c r="BPL9" s="325"/>
      <c r="BPM9" s="325"/>
      <c r="BPN9" s="325"/>
      <c r="BPO9" s="325"/>
      <c r="BPP9" s="325"/>
      <c r="BPQ9" s="325"/>
      <c r="BPR9" s="325"/>
      <c r="BPS9" s="325"/>
      <c r="BPT9" s="325"/>
      <c r="BPU9" s="325"/>
      <c r="BPV9" s="325"/>
      <c r="BPW9" s="325"/>
      <c r="BPX9" s="325"/>
      <c r="BPY9" s="325"/>
      <c r="BPZ9" s="325"/>
      <c r="BQA9" s="325"/>
      <c r="BQB9" s="325"/>
      <c r="BQC9" s="325"/>
      <c r="BQD9" s="325"/>
      <c r="BQE9" s="325"/>
      <c r="BQF9" s="325"/>
      <c r="BQG9" s="325"/>
      <c r="BQH9" s="325"/>
      <c r="BQI9" s="325"/>
      <c r="BQJ9" s="325"/>
      <c r="BQK9" s="325"/>
      <c r="BQL9" s="325"/>
      <c r="BQM9" s="325"/>
      <c r="BQN9" s="325"/>
      <c r="BQO9" s="325"/>
      <c r="BQP9" s="325"/>
      <c r="BQQ9" s="325"/>
      <c r="BQR9" s="325"/>
      <c r="BQS9" s="325"/>
      <c r="BQT9" s="325"/>
      <c r="BQU9" s="325"/>
      <c r="BQV9" s="325"/>
      <c r="BQW9" s="325"/>
      <c r="BQX9" s="325"/>
      <c r="BQY9" s="325"/>
      <c r="BQZ9" s="325"/>
      <c r="BRA9" s="325"/>
      <c r="BRB9" s="325"/>
      <c r="BRC9" s="325"/>
      <c r="BRD9" s="325"/>
      <c r="BRE9" s="325"/>
      <c r="BRF9" s="325"/>
      <c r="BRG9" s="325"/>
      <c r="BRH9" s="325"/>
      <c r="BRI9" s="325"/>
      <c r="BRJ9" s="325"/>
      <c r="BRK9" s="325"/>
      <c r="BRL9" s="325"/>
      <c r="BRM9" s="325"/>
      <c r="BRN9" s="325"/>
      <c r="BRO9" s="325"/>
      <c r="BRP9" s="325"/>
      <c r="BRQ9" s="325"/>
      <c r="BRR9" s="325"/>
      <c r="BRS9" s="325"/>
      <c r="BRT9" s="325"/>
      <c r="BRU9" s="325"/>
      <c r="BRV9" s="325"/>
      <c r="BRW9" s="325"/>
      <c r="BRX9" s="325"/>
      <c r="BRY9" s="325"/>
      <c r="BRZ9" s="325"/>
      <c r="BSA9" s="325"/>
      <c r="BSB9" s="325"/>
      <c r="BSC9" s="325"/>
      <c r="BSD9" s="325"/>
      <c r="BSE9" s="325"/>
      <c r="BSF9" s="325"/>
      <c r="BSG9" s="325"/>
      <c r="BSH9" s="325"/>
      <c r="BSI9" s="325"/>
      <c r="BSJ9" s="325"/>
      <c r="BSK9" s="325"/>
      <c r="BSL9" s="325"/>
      <c r="BSM9" s="325"/>
      <c r="BSN9" s="325"/>
      <c r="BSO9" s="325"/>
      <c r="BSP9" s="325"/>
      <c r="BSQ9" s="325"/>
      <c r="BSR9" s="325"/>
      <c r="BSS9" s="325"/>
      <c r="BST9" s="325"/>
      <c r="BSU9" s="325"/>
      <c r="BSV9" s="325"/>
      <c r="BSW9" s="325"/>
      <c r="BSX9" s="325"/>
      <c r="BSY9" s="325"/>
      <c r="BSZ9" s="325"/>
      <c r="BTA9" s="325"/>
      <c r="BTB9" s="325"/>
      <c r="BTC9" s="325"/>
      <c r="BTD9" s="325"/>
      <c r="BTE9" s="325"/>
      <c r="BTF9" s="325"/>
      <c r="BTG9" s="325"/>
      <c r="BTH9" s="325"/>
      <c r="BTI9" s="325"/>
      <c r="BTJ9" s="325"/>
      <c r="BTK9" s="325"/>
      <c r="BTL9" s="325"/>
      <c r="BTM9" s="325"/>
      <c r="BTN9" s="325"/>
      <c r="BTO9" s="325"/>
      <c r="BTP9" s="325"/>
      <c r="BTQ9" s="325"/>
      <c r="BTR9" s="325"/>
      <c r="BTS9" s="325"/>
      <c r="BTT9" s="325"/>
      <c r="BTU9" s="325"/>
      <c r="BTV9" s="325"/>
      <c r="BTW9" s="325"/>
      <c r="BTX9" s="325"/>
      <c r="BTY9" s="325"/>
      <c r="BTZ9" s="325"/>
      <c r="BUA9" s="325"/>
      <c r="BUB9" s="325"/>
      <c r="BUC9" s="325"/>
      <c r="BUD9" s="325"/>
      <c r="BUE9" s="325"/>
      <c r="BUF9" s="325"/>
      <c r="BUG9" s="325"/>
      <c r="BUH9" s="325"/>
      <c r="BUI9" s="325"/>
      <c r="BUJ9" s="325"/>
      <c r="BUK9" s="325"/>
      <c r="BUL9" s="325"/>
      <c r="BUM9" s="325"/>
      <c r="BUN9" s="325"/>
      <c r="BUO9" s="325"/>
      <c r="BUP9" s="325"/>
      <c r="BUQ9" s="325"/>
      <c r="BUR9" s="325"/>
      <c r="BUS9" s="325"/>
      <c r="BUT9" s="325"/>
      <c r="BUU9" s="325"/>
      <c r="BUV9" s="325"/>
      <c r="BUW9" s="325"/>
      <c r="BUX9" s="325"/>
      <c r="BUY9" s="325"/>
      <c r="BUZ9" s="325"/>
      <c r="BVA9" s="325"/>
      <c r="BVB9" s="325"/>
      <c r="BVC9" s="325"/>
      <c r="BVD9" s="325"/>
      <c r="BVE9" s="325"/>
      <c r="BVF9" s="325"/>
      <c r="BVG9" s="325"/>
      <c r="BVH9" s="325"/>
      <c r="BVI9" s="325"/>
      <c r="BVJ9" s="325"/>
      <c r="BVK9" s="325"/>
      <c r="BVL9" s="325"/>
      <c r="BVM9" s="325"/>
      <c r="BVN9" s="325"/>
      <c r="BVO9" s="325"/>
      <c r="BVP9" s="325"/>
      <c r="BVQ9" s="325"/>
      <c r="BVR9" s="325"/>
      <c r="BVS9" s="325"/>
      <c r="BVT9" s="325"/>
      <c r="BVU9" s="325"/>
      <c r="BVV9" s="325"/>
      <c r="BVW9" s="325"/>
      <c r="BVX9" s="325"/>
      <c r="BVY9" s="325"/>
      <c r="BVZ9" s="325"/>
      <c r="BWA9" s="325"/>
      <c r="BWB9" s="325"/>
      <c r="BWC9" s="325"/>
      <c r="BWD9" s="325"/>
      <c r="BWE9" s="325"/>
      <c r="BWF9" s="325"/>
      <c r="BWG9" s="325"/>
      <c r="BWH9" s="325"/>
      <c r="BWI9" s="325"/>
      <c r="BWJ9" s="325"/>
      <c r="BWK9" s="325"/>
      <c r="BWL9" s="325"/>
      <c r="BWM9" s="325"/>
      <c r="BWN9" s="325"/>
      <c r="BWO9" s="325"/>
      <c r="BWP9" s="325"/>
      <c r="BWQ9" s="325"/>
      <c r="BWR9" s="325"/>
      <c r="BWS9" s="325"/>
      <c r="BWT9" s="325"/>
      <c r="BWU9" s="325"/>
      <c r="BWV9" s="325"/>
      <c r="BWW9" s="325"/>
      <c r="BWX9" s="325"/>
      <c r="BWY9" s="325"/>
      <c r="BWZ9" s="325"/>
      <c r="BXA9" s="325"/>
      <c r="BXB9" s="325"/>
      <c r="BXC9" s="325"/>
      <c r="BXD9" s="325"/>
      <c r="BXE9" s="325"/>
      <c r="BXF9" s="325"/>
      <c r="BXG9" s="325"/>
      <c r="BXH9" s="325"/>
      <c r="BXI9" s="325"/>
      <c r="BXJ9" s="325"/>
      <c r="BXK9" s="325"/>
      <c r="BXL9" s="325"/>
      <c r="BXM9" s="325"/>
      <c r="BXN9" s="325"/>
      <c r="BXO9" s="325"/>
      <c r="BXP9" s="325"/>
      <c r="BXQ9" s="325"/>
      <c r="BXR9" s="325"/>
      <c r="BXS9" s="325"/>
      <c r="BXT9" s="325"/>
      <c r="BXU9" s="325"/>
      <c r="BXV9" s="325"/>
      <c r="BXW9" s="325"/>
      <c r="BXX9" s="325"/>
      <c r="BXY9" s="325"/>
      <c r="BXZ9" s="325"/>
      <c r="BYA9" s="325"/>
      <c r="BYB9" s="325"/>
      <c r="BYC9" s="325"/>
      <c r="BYD9" s="325"/>
      <c r="BYE9" s="325"/>
      <c r="BYF9" s="325"/>
      <c r="BYG9" s="325"/>
      <c r="BYH9" s="325"/>
      <c r="BYI9" s="325"/>
      <c r="BYJ9" s="325"/>
      <c r="BYK9" s="325"/>
      <c r="BYL9" s="325"/>
      <c r="BYM9" s="325"/>
      <c r="BYN9" s="325"/>
      <c r="BYO9" s="325"/>
      <c r="BYP9" s="325"/>
      <c r="BYQ9" s="325"/>
      <c r="BYR9" s="325"/>
      <c r="BYS9" s="325"/>
      <c r="BYT9" s="325"/>
      <c r="BYU9" s="325"/>
      <c r="BYV9" s="325"/>
      <c r="BYW9" s="325"/>
      <c r="BYX9" s="325"/>
      <c r="BYY9" s="325"/>
      <c r="BYZ9" s="325"/>
      <c r="BZA9" s="325"/>
      <c r="BZB9" s="325"/>
      <c r="BZC9" s="325"/>
      <c r="BZD9" s="325"/>
      <c r="BZE9" s="325"/>
      <c r="BZF9" s="325"/>
      <c r="BZG9" s="325"/>
      <c r="BZH9" s="325"/>
      <c r="BZI9" s="325"/>
      <c r="BZJ9" s="325"/>
      <c r="BZK9" s="325"/>
      <c r="BZL9" s="325"/>
      <c r="BZM9" s="325"/>
      <c r="BZN9" s="325"/>
      <c r="BZO9" s="325"/>
      <c r="BZP9" s="325"/>
      <c r="BZQ9" s="325"/>
      <c r="BZR9" s="325"/>
      <c r="BZS9" s="325"/>
      <c r="BZT9" s="325"/>
      <c r="BZU9" s="325"/>
      <c r="BZV9" s="325"/>
      <c r="BZW9" s="325"/>
      <c r="BZX9" s="325"/>
      <c r="BZY9" s="325"/>
      <c r="BZZ9" s="325"/>
      <c r="CAA9" s="325"/>
      <c r="CAB9" s="325"/>
      <c r="CAC9" s="325"/>
      <c r="CAD9" s="325"/>
      <c r="CAE9" s="325"/>
      <c r="CAF9" s="325"/>
      <c r="CAG9" s="325"/>
      <c r="CAH9" s="325"/>
      <c r="CAI9" s="325"/>
      <c r="CAJ9" s="325"/>
      <c r="CAK9" s="325"/>
      <c r="CAL9" s="325"/>
      <c r="CAM9" s="325"/>
      <c r="CAN9" s="325"/>
      <c r="CAO9" s="325"/>
      <c r="CAP9" s="325"/>
      <c r="CAQ9" s="325"/>
      <c r="CAR9" s="325"/>
      <c r="CAS9" s="325"/>
      <c r="CAT9" s="325"/>
      <c r="CAU9" s="325"/>
      <c r="CAV9" s="325"/>
      <c r="CAW9" s="325"/>
      <c r="CAX9" s="325"/>
      <c r="CAY9" s="325"/>
      <c r="CAZ9" s="325"/>
      <c r="CBA9" s="325"/>
      <c r="CBB9" s="325"/>
      <c r="CBC9" s="325"/>
      <c r="CBD9" s="325"/>
      <c r="CBE9" s="325"/>
      <c r="CBF9" s="325"/>
      <c r="CBG9" s="325"/>
      <c r="CBH9" s="325"/>
      <c r="CBI9" s="325"/>
      <c r="CBJ9" s="325"/>
      <c r="CBK9" s="325"/>
      <c r="CBL9" s="325"/>
      <c r="CBM9" s="325"/>
      <c r="CBN9" s="325"/>
      <c r="CBO9" s="325"/>
      <c r="CBP9" s="325"/>
      <c r="CBQ9" s="325"/>
      <c r="CBR9" s="325"/>
      <c r="CBS9" s="325"/>
      <c r="CBT9" s="325"/>
      <c r="CBU9" s="325"/>
      <c r="CBV9" s="325"/>
      <c r="CBW9" s="325"/>
      <c r="CBX9" s="325"/>
      <c r="CBY9" s="325"/>
      <c r="CBZ9" s="325"/>
      <c r="CCA9" s="325"/>
      <c r="CCB9" s="325"/>
      <c r="CCC9" s="325"/>
      <c r="CCD9" s="325"/>
      <c r="CCE9" s="325"/>
      <c r="CCF9" s="325"/>
      <c r="CCG9" s="325"/>
      <c r="CCH9" s="325"/>
      <c r="CCI9" s="325"/>
      <c r="CCJ9" s="325"/>
      <c r="CCK9" s="325"/>
      <c r="CCL9" s="325"/>
      <c r="CCM9" s="325"/>
      <c r="CCN9" s="325"/>
      <c r="CCO9" s="325"/>
      <c r="CCP9" s="325"/>
      <c r="CCQ9" s="325"/>
      <c r="CCR9" s="325"/>
      <c r="CCS9" s="325"/>
      <c r="CCT9" s="325"/>
      <c r="CCU9" s="325"/>
      <c r="CCV9" s="325"/>
      <c r="CCW9" s="325"/>
      <c r="CCX9" s="325"/>
      <c r="CCY9" s="325"/>
      <c r="CCZ9" s="325"/>
      <c r="CDA9" s="325"/>
      <c r="CDB9" s="325"/>
      <c r="CDC9" s="325"/>
      <c r="CDD9" s="325"/>
      <c r="CDE9" s="325"/>
      <c r="CDF9" s="325"/>
      <c r="CDG9" s="325"/>
      <c r="CDH9" s="325"/>
      <c r="CDI9" s="325"/>
      <c r="CDJ9" s="325"/>
      <c r="CDK9" s="325"/>
      <c r="CDL9" s="325"/>
      <c r="CDM9" s="325"/>
      <c r="CDN9" s="325"/>
      <c r="CDO9" s="325"/>
      <c r="CDP9" s="325"/>
      <c r="CDQ9" s="325"/>
      <c r="CDR9" s="325"/>
      <c r="CDS9" s="325"/>
      <c r="CDT9" s="325"/>
      <c r="CDU9" s="325"/>
      <c r="CDV9" s="325"/>
      <c r="CDW9" s="325"/>
      <c r="CDX9" s="325"/>
      <c r="CDY9" s="325"/>
      <c r="CDZ9" s="325"/>
      <c r="CEA9" s="325"/>
      <c r="CEB9" s="325"/>
      <c r="CEC9" s="325"/>
      <c r="CED9" s="325"/>
      <c r="CEE9" s="325"/>
      <c r="CEF9" s="325"/>
      <c r="CEG9" s="325"/>
      <c r="CEH9" s="325"/>
      <c r="CEI9" s="325"/>
      <c r="CEJ9" s="325"/>
      <c r="CEK9" s="325"/>
      <c r="CEL9" s="325"/>
      <c r="CEM9" s="325"/>
      <c r="CEN9" s="325"/>
      <c r="CEO9" s="325"/>
      <c r="CEP9" s="325"/>
      <c r="CEQ9" s="325"/>
      <c r="CER9" s="325"/>
      <c r="CES9" s="325"/>
      <c r="CET9" s="325"/>
      <c r="CEU9" s="325"/>
      <c r="CEV9" s="325"/>
      <c r="CEW9" s="325"/>
      <c r="CEX9" s="325"/>
      <c r="CEY9" s="325"/>
      <c r="CEZ9" s="325"/>
      <c r="CFA9" s="325"/>
      <c r="CFB9" s="325"/>
      <c r="CFC9" s="325"/>
      <c r="CFD9" s="325"/>
      <c r="CFE9" s="325"/>
      <c r="CFF9" s="325"/>
      <c r="CFG9" s="325"/>
      <c r="CFH9" s="325"/>
      <c r="CFI9" s="325"/>
      <c r="CFJ9" s="325"/>
      <c r="CFK9" s="325"/>
      <c r="CFL9" s="325"/>
      <c r="CFM9" s="325"/>
      <c r="CFN9" s="325"/>
      <c r="CFO9" s="325"/>
      <c r="CFP9" s="325"/>
      <c r="CFQ9" s="325"/>
      <c r="CFR9" s="325"/>
      <c r="CFS9" s="325"/>
      <c r="CFT9" s="325"/>
      <c r="CFU9" s="325"/>
      <c r="CFV9" s="325"/>
      <c r="CFW9" s="325"/>
      <c r="CFX9" s="325"/>
      <c r="CFY9" s="325"/>
      <c r="CFZ9" s="325"/>
      <c r="CGA9" s="325"/>
      <c r="CGB9" s="325"/>
      <c r="CGC9" s="325"/>
      <c r="CGD9" s="325"/>
      <c r="CGE9" s="325"/>
      <c r="CGF9" s="325"/>
      <c r="CGG9" s="325"/>
      <c r="CGH9" s="325"/>
      <c r="CGI9" s="325"/>
      <c r="CGJ9" s="325"/>
      <c r="CGK9" s="325"/>
      <c r="CGL9" s="325"/>
      <c r="CGM9" s="325"/>
      <c r="CGN9" s="325"/>
      <c r="CGO9" s="325"/>
      <c r="CGP9" s="325"/>
      <c r="CGQ9" s="325"/>
      <c r="CGR9" s="325"/>
      <c r="CGS9" s="325"/>
      <c r="CGT9" s="325"/>
      <c r="CGU9" s="325"/>
      <c r="CGV9" s="325"/>
      <c r="CGW9" s="325"/>
      <c r="CGX9" s="325"/>
      <c r="CGY9" s="325"/>
      <c r="CGZ9" s="325"/>
      <c r="CHA9" s="325"/>
      <c r="CHB9" s="325"/>
      <c r="CHC9" s="325"/>
      <c r="CHD9" s="325"/>
      <c r="CHE9" s="325"/>
      <c r="CHF9" s="325"/>
      <c r="CHG9" s="325"/>
      <c r="CHH9" s="325"/>
      <c r="CHI9" s="325"/>
      <c r="CHJ9" s="325"/>
      <c r="CHK9" s="325"/>
      <c r="CHL9" s="325"/>
      <c r="CHM9" s="325"/>
      <c r="CHN9" s="325"/>
      <c r="CHO9" s="325"/>
      <c r="CHP9" s="325"/>
      <c r="CHQ9" s="325"/>
      <c r="CHR9" s="325"/>
      <c r="CHS9" s="325"/>
      <c r="CHT9" s="325"/>
      <c r="CHU9" s="325"/>
      <c r="CHV9" s="325"/>
      <c r="CHW9" s="325"/>
      <c r="CHX9" s="325"/>
      <c r="CHY9" s="325"/>
      <c r="CHZ9" s="325"/>
      <c r="CIA9" s="325"/>
      <c r="CIB9" s="325"/>
      <c r="CIC9" s="325"/>
      <c r="CID9" s="325"/>
      <c r="CIE9" s="325"/>
      <c r="CIF9" s="325"/>
      <c r="CIG9" s="325"/>
      <c r="CIH9" s="325"/>
      <c r="CII9" s="325"/>
      <c r="CIJ9" s="325"/>
      <c r="CIK9" s="325"/>
      <c r="CIL9" s="325"/>
      <c r="CIM9" s="325"/>
      <c r="CIN9" s="325"/>
      <c r="CIO9" s="325"/>
      <c r="CIP9" s="325"/>
      <c r="CIQ9" s="325"/>
      <c r="CIR9" s="325"/>
      <c r="CIS9" s="325"/>
      <c r="CIT9" s="325"/>
      <c r="CIU9" s="325"/>
      <c r="CIV9" s="325"/>
      <c r="CIW9" s="325"/>
      <c r="CIX9" s="325"/>
      <c r="CIY9" s="325"/>
      <c r="CIZ9" s="325"/>
      <c r="CJA9" s="325"/>
      <c r="CJB9" s="325"/>
      <c r="CJC9" s="325"/>
      <c r="CJD9" s="325"/>
      <c r="CJE9" s="325"/>
      <c r="CJF9" s="325"/>
      <c r="CJG9" s="325"/>
      <c r="CJH9" s="325"/>
      <c r="CJI9" s="325"/>
      <c r="CJJ9" s="325"/>
      <c r="CJK9" s="325"/>
      <c r="CJL9" s="325"/>
      <c r="CJM9" s="325"/>
      <c r="CJN9" s="325"/>
      <c r="CJO9" s="325"/>
      <c r="CJP9" s="325"/>
      <c r="CJQ9" s="325"/>
      <c r="CJR9" s="325"/>
      <c r="CJS9" s="325"/>
      <c r="CJT9" s="325"/>
      <c r="CJU9" s="325"/>
      <c r="CJV9" s="325"/>
      <c r="CJW9" s="325"/>
      <c r="CJX9" s="325"/>
      <c r="CJY9" s="325"/>
      <c r="CJZ9" s="325"/>
      <c r="CKA9" s="325"/>
      <c r="CKB9" s="325"/>
      <c r="CKC9" s="325"/>
      <c r="CKD9" s="325"/>
      <c r="CKE9" s="325"/>
      <c r="CKF9" s="325"/>
      <c r="CKG9" s="325"/>
      <c r="CKH9" s="325"/>
      <c r="CKI9" s="325"/>
      <c r="CKJ9" s="325"/>
      <c r="CKK9" s="325"/>
      <c r="CKL9" s="325"/>
      <c r="CKM9" s="325"/>
      <c r="CKN9" s="325"/>
      <c r="CKO9" s="325"/>
      <c r="CKP9" s="325"/>
      <c r="CKQ9" s="325"/>
      <c r="CKR9" s="325"/>
      <c r="CKS9" s="325"/>
      <c r="CKT9" s="325"/>
      <c r="CKU9" s="325"/>
      <c r="CKV9" s="325"/>
      <c r="CKW9" s="325"/>
      <c r="CKX9" s="325"/>
      <c r="CKY9" s="325"/>
      <c r="CKZ9" s="325"/>
      <c r="CLA9" s="325"/>
      <c r="CLB9" s="325"/>
      <c r="CLC9" s="325"/>
      <c r="CLD9" s="325"/>
      <c r="CLE9" s="325"/>
      <c r="CLF9" s="325"/>
      <c r="CLG9" s="325"/>
      <c r="CLH9" s="325"/>
      <c r="CLI9" s="325"/>
      <c r="CLJ9" s="325"/>
      <c r="CLK9" s="325"/>
      <c r="CLL9" s="325"/>
      <c r="CLM9" s="325"/>
      <c r="CLN9" s="325"/>
      <c r="CLO9" s="325"/>
      <c r="CLP9" s="325"/>
      <c r="CLQ9" s="325"/>
      <c r="CLR9" s="325"/>
      <c r="CLS9" s="325"/>
      <c r="CLT9" s="325"/>
      <c r="CLU9" s="325"/>
      <c r="CLV9" s="325"/>
      <c r="CLW9" s="325"/>
      <c r="CLX9" s="325"/>
      <c r="CLY9" s="325"/>
      <c r="CLZ9" s="325"/>
      <c r="CMA9" s="325"/>
      <c r="CMB9" s="325"/>
      <c r="CMC9" s="325"/>
      <c r="CMD9" s="325"/>
      <c r="CME9" s="325"/>
      <c r="CMF9" s="325"/>
      <c r="CMG9" s="325"/>
      <c r="CMH9" s="325"/>
      <c r="CMI9" s="325"/>
      <c r="CMJ9" s="325"/>
      <c r="CMK9" s="325"/>
      <c r="CML9" s="325"/>
      <c r="CMM9" s="325"/>
      <c r="CMN9" s="325"/>
      <c r="CMO9" s="325"/>
      <c r="CMP9" s="325"/>
      <c r="CMQ9" s="325"/>
      <c r="CMR9" s="325"/>
      <c r="CMS9" s="325"/>
      <c r="CMT9" s="325"/>
      <c r="CMU9" s="325"/>
      <c r="CMV9" s="325"/>
      <c r="CMW9" s="325"/>
      <c r="CMX9" s="325"/>
      <c r="CMY9" s="325"/>
      <c r="CMZ9" s="325"/>
      <c r="CNA9" s="325"/>
      <c r="CNB9" s="325"/>
      <c r="CNC9" s="325"/>
      <c r="CND9" s="325"/>
      <c r="CNE9" s="325"/>
      <c r="CNF9" s="325"/>
      <c r="CNG9" s="325"/>
      <c r="CNH9" s="325"/>
      <c r="CNI9" s="325"/>
      <c r="CNJ9" s="325"/>
      <c r="CNK9" s="325"/>
      <c r="CNL9" s="325"/>
      <c r="CNM9" s="325"/>
      <c r="CNN9" s="325"/>
      <c r="CNO9" s="325"/>
      <c r="CNP9" s="325"/>
      <c r="CNQ9" s="325"/>
      <c r="CNR9" s="325"/>
      <c r="CNS9" s="325"/>
      <c r="CNT9" s="325"/>
      <c r="CNU9" s="325"/>
      <c r="CNV9" s="325"/>
      <c r="CNW9" s="325"/>
      <c r="CNX9" s="325"/>
      <c r="CNY9" s="325"/>
      <c r="CNZ9" s="325"/>
      <c r="COA9" s="325"/>
      <c r="COB9" s="325"/>
      <c r="COC9" s="325"/>
      <c r="COD9" s="325"/>
      <c r="COE9" s="325"/>
      <c r="COF9" s="325"/>
      <c r="COG9" s="325"/>
      <c r="COH9" s="325"/>
      <c r="COI9" s="325"/>
      <c r="COJ9" s="325"/>
      <c r="COK9" s="325"/>
      <c r="COL9" s="325"/>
      <c r="COM9" s="325"/>
      <c r="CON9" s="325"/>
      <c r="COO9" s="325"/>
      <c r="COP9" s="325"/>
      <c r="COQ9" s="325"/>
      <c r="COR9" s="325"/>
      <c r="COS9" s="325"/>
      <c r="COT9" s="325"/>
      <c r="COU9" s="325"/>
      <c r="COV9" s="325"/>
      <c r="COW9" s="325"/>
      <c r="COX9" s="325"/>
      <c r="COY9" s="325"/>
      <c r="COZ9" s="325"/>
      <c r="CPA9" s="325"/>
      <c r="CPB9" s="325"/>
      <c r="CPC9" s="325"/>
      <c r="CPD9" s="325"/>
      <c r="CPE9" s="325"/>
      <c r="CPF9" s="325"/>
      <c r="CPG9" s="325"/>
      <c r="CPH9" s="325"/>
      <c r="CPI9" s="325"/>
      <c r="CPJ9" s="325"/>
      <c r="CPK9" s="325"/>
      <c r="CPL9" s="325"/>
      <c r="CPM9" s="325"/>
      <c r="CPN9" s="325"/>
      <c r="CPO9" s="325"/>
      <c r="CPP9" s="325"/>
      <c r="CPQ9" s="325"/>
      <c r="CPR9" s="325"/>
      <c r="CPS9" s="325"/>
      <c r="CPT9" s="325"/>
      <c r="CPU9" s="325"/>
      <c r="CPV9" s="325"/>
      <c r="CPW9" s="325"/>
      <c r="CPX9" s="325"/>
      <c r="CPY9" s="325"/>
      <c r="CPZ9" s="325"/>
      <c r="CQA9" s="325"/>
      <c r="CQB9" s="325"/>
      <c r="CQC9" s="325"/>
      <c r="CQD9" s="325"/>
      <c r="CQE9" s="325"/>
      <c r="CQF9" s="325"/>
      <c r="CQG9" s="325"/>
      <c r="CQH9" s="325"/>
      <c r="CQI9" s="325"/>
      <c r="CQJ9" s="325"/>
      <c r="CQK9" s="325"/>
      <c r="CQL9" s="325"/>
      <c r="CQM9" s="325"/>
      <c r="CQN9" s="325"/>
      <c r="CQO9" s="325"/>
      <c r="CQP9" s="325"/>
      <c r="CQQ9" s="325"/>
      <c r="CQR9" s="325"/>
      <c r="CQS9" s="325"/>
      <c r="CQT9" s="325"/>
      <c r="CQU9" s="325"/>
      <c r="CQV9" s="325"/>
      <c r="CQW9" s="325"/>
      <c r="CQX9" s="325"/>
      <c r="CQY9" s="325"/>
      <c r="CQZ9" s="325"/>
      <c r="CRA9" s="325"/>
      <c r="CRB9" s="325"/>
      <c r="CRC9" s="325"/>
      <c r="CRD9" s="325"/>
      <c r="CRE9" s="325"/>
      <c r="CRF9" s="325"/>
      <c r="CRG9" s="325"/>
      <c r="CRH9" s="325"/>
      <c r="CRI9" s="325"/>
      <c r="CRJ9" s="325"/>
      <c r="CRK9" s="325"/>
      <c r="CRL9" s="325"/>
      <c r="CRM9" s="325"/>
      <c r="CRN9" s="325"/>
      <c r="CRO9" s="325"/>
      <c r="CRP9" s="325"/>
      <c r="CRQ9" s="325"/>
      <c r="CRR9" s="325"/>
      <c r="CRS9" s="325"/>
      <c r="CRT9" s="325"/>
      <c r="CRU9" s="325"/>
      <c r="CRV9" s="325"/>
      <c r="CRW9" s="325"/>
      <c r="CRX9" s="325"/>
      <c r="CRY9" s="325"/>
      <c r="CRZ9" s="325"/>
      <c r="CSA9" s="325"/>
      <c r="CSB9" s="325"/>
      <c r="CSC9" s="325"/>
      <c r="CSD9" s="325"/>
      <c r="CSE9" s="325"/>
      <c r="CSF9" s="325"/>
      <c r="CSG9" s="325"/>
      <c r="CSH9" s="325"/>
      <c r="CSI9" s="325"/>
      <c r="CSJ9" s="325"/>
      <c r="CSK9" s="325"/>
      <c r="CSL9" s="325"/>
      <c r="CSM9" s="325"/>
      <c r="CSN9" s="325"/>
      <c r="CSO9" s="325"/>
      <c r="CSP9" s="325"/>
      <c r="CSQ9" s="325"/>
      <c r="CSR9" s="325"/>
      <c r="CSS9" s="325"/>
      <c r="CST9" s="325"/>
      <c r="CSU9" s="325"/>
      <c r="CSV9" s="325"/>
      <c r="CSW9" s="325"/>
      <c r="CSX9" s="325"/>
      <c r="CSY9" s="325"/>
      <c r="CSZ9" s="325"/>
      <c r="CTA9" s="325"/>
      <c r="CTB9" s="325"/>
      <c r="CTC9" s="325"/>
      <c r="CTD9" s="325"/>
      <c r="CTE9" s="325"/>
      <c r="CTF9" s="325"/>
      <c r="CTG9" s="325"/>
      <c r="CTH9" s="325"/>
      <c r="CTI9" s="325"/>
      <c r="CTJ9" s="325"/>
      <c r="CTK9" s="325"/>
      <c r="CTL9" s="325"/>
      <c r="CTM9" s="325"/>
      <c r="CTN9" s="325"/>
      <c r="CTO9" s="325"/>
      <c r="CTP9" s="325"/>
      <c r="CTQ9" s="325"/>
      <c r="CTR9" s="325"/>
      <c r="CTS9" s="325"/>
      <c r="CTT9" s="325"/>
      <c r="CTU9" s="325"/>
      <c r="CTV9" s="325"/>
      <c r="CTW9" s="325"/>
      <c r="CTX9" s="325"/>
      <c r="CTY9" s="325"/>
      <c r="CTZ9" s="325"/>
      <c r="CUA9" s="325"/>
      <c r="CUB9" s="325"/>
      <c r="CUC9" s="325"/>
      <c r="CUD9" s="325"/>
      <c r="CUE9" s="325"/>
      <c r="CUF9" s="325"/>
      <c r="CUG9" s="325"/>
      <c r="CUH9" s="325"/>
      <c r="CUI9" s="325"/>
      <c r="CUJ9" s="325"/>
      <c r="CUK9" s="325"/>
      <c r="CUL9" s="325"/>
      <c r="CUM9" s="325"/>
      <c r="CUN9" s="325"/>
      <c r="CUO9" s="325"/>
      <c r="CUP9" s="325"/>
      <c r="CUQ9" s="325"/>
      <c r="CUR9" s="325"/>
      <c r="CUS9" s="325"/>
      <c r="CUT9" s="325"/>
      <c r="CUU9" s="325"/>
      <c r="CUV9" s="325"/>
      <c r="CUW9" s="325"/>
      <c r="CUX9" s="325"/>
      <c r="CUY9" s="325"/>
      <c r="CUZ9" s="325"/>
      <c r="CVA9" s="325"/>
      <c r="CVB9" s="325"/>
      <c r="CVC9" s="325"/>
      <c r="CVD9" s="325"/>
      <c r="CVE9" s="325"/>
      <c r="CVF9" s="325"/>
      <c r="CVG9" s="325"/>
      <c r="CVH9" s="325"/>
      <c r="CVI9" s="325"/>
      <c r="CVJ9" s="325"/>
      <c r="CVK9" s="325"/>
      <c r="CVL9" s="325"/>
      <c r="CVM9" s="325"/>
      <c r="CVN9" s="325"/>
      <c r="CVO9" s="325"/>
      <c r="CVP9" s="325"/>
      <c r="CVQ9" s="325"/>
      <c r="CVR9" s="325"/>
      <c r="CVS9" s="325"/>
      <c r="CVT9" s="325"/>
      <c r="CVU9" s="325"/>
      <c r="CVV9" s="325"/>
      <c r="CVW9" s="325"/>
      <c r="CVX9" s="325"/>
      <c r="CVY9" s="325"/>
      <c r="CVZ9" s="325"/>
      <c r="CWA9" s="325"/>
      <c r="CWB9" s="325"/>
      <c r="CWC9" s="325"/>
      <c r="CWD9" s="325"/>
      <c r="CWE9" s="325"/>
      <c r="CWF9" s="325"/>
      <c r="CWG9" s="325"/>
      <c r="CWH9" s="325"/>
      <c r="CWI9" s="325"/>
      <c r="CWJ9" s="325"/>
      <c r="CWK9" s="325"/>
      <c r="CWL9" s="325"/>
      <c r="CWM9" s="325"/>
      <c r="CWN9" s="325"/>
      <c r="CWO9" s="325"/>
      <c r="CWP9" s="325"/>
      <c r="CWQ9" s="325"/>
      <c r="CWR9" s="325"/>
      <c r="CWS9" s="325"/>
      <c r="CWT9" s="325"/>
      <c r="CWU9" s="325"/>
      <c r="CWV9" s="325"/>
      <c r="CWW9" s="325"/>
      <c r="CWX9" s="325"/>
      <c r="CWY9" s="325"/>
      <c r="CWZ9" s="325"/>
      <c r="CXA9" s="325"/>
      <c r="CXB9" s="325"/>
      <c r="CXC9" s="325"/>
      <c r="CXD9" s="325"/>
      <c r="CXE9" s="325"/>
      <c r="CXF9" s="325"/>
      <c r="CXG9" s="325"/>
      <c r="CXH9" s="325"/>
      <c r="CXI9" s="325"/>
      <c r="CXJ9" s="325"/>
      <c r="CXK9" s="325"/>
      <c r="CXL9" s="325"/>
      <c r="CXM9" s="325"/>
      <c r="CXN9" s="325"/>
      <c r="CXO9" s="325"/>
      <c r="CXP9" s="325"/>
      <c r="CXQ9" s="325"/>
      <c r="CXR9" s="325"/>
      <c r="CXS9" s="325"/>
      <c r="CXT9" s="325"/>
      <c r="CXU9" s="325"/>
      <c r="CXV9" s="325"/>
      <c r="CXW9" s="325"/>
      <c r="CXX9" s="325"/>
      <c r="CXY9" s="325"/>
      <c r="CXZ9" s="325"/>
      <c r="CYA9" s="325"/>
      <c r="CYB9" s="325"/>
      <c r="CYC9" s="325"/>
      <c r="CYD9" s="325"/>
      <c r="CYE9" s="325"/>
      <c r="CYF9" s="325"/>
      <c r="CYG9" s="325"/>
      <c r="CYH9" s="325"/>
      <c r="CYI9" s="325"/>
      <c r="CYJ9" s="325"/>
      <c r="CYK9" s="325"/>
      <c r="CYL9" s="325"/>
      <c r="CYM9" s="325"/>
      <c r="CYN9" s="325"/>
      <c r="CYO9" s="325"/>
      <c r="CYP9" s="325"/>
      <c r="CYQ9" s="325"/>
      <c r="CYR9" s="325"/>
      <c r="CYS9" s="325"/>
      <c r="CYT9" s="325"/>
      <c r="CYU9" s="325"/>
      <c r="CYV9" s="325"/>
      <c r="CYW9" s="325"/>
      <c r="CYX9" s="325"/>
      <c r="CYY9" s="325"/>
      <c r="CYZ9" s="325"/>
      <c r="CZA9" s="325"/>
      <c r="CZB9" s="325"/>
      <c r="CZC9" s="325"/>
      <c r="CZD9" s="325"/>
      <c r="CZE9" s="325"/>
      <c r="CZF9" s="325"/>
      <c r="CZG9" s="325"/>
      <c r="CZH9" s="325"/>
      <c r="CZI9" s="325"/>
      <c r="CZJ9" s="325"/>
      <c r="CZK9" s="325"/>
      <c r="CZL9" s="325"/>
      <c r="CZM9" s="325"/>
      <c r="CZN9" s="325"/>
      <c r="CZO9" s="325"/>
      <c r="CZP9" s="325"/>
      <c r="CZQ9" s="325"/>
      <c r="CZR9" s="325"/>
      <c r="CZS9" s="325"/>
      <c r="CZT9" s="325"/>
      <c r="CZU9" s="325"/>
      <c r="CZV9" s="325"/>
      <c r="CZW9" s="325"/>
      <c r="CZX9" s="325"/>
      <c r="CZY9" s="325"/>
      <c r="CZZ9" s="325"/>
      <c r="DAA9" s="325"/>
      <c r="DAB9" s="325"/>
      <c r="DAC9" s="325"/>
      <c r="DAD9" s="325"/>
      <c r="DAE9" s="325"/>
      <c r="DAF9" s="325"/>
      <c r="DAG9" s="325"/>
      <c r="DAH9" s="325"/>
      <c r="DAI9" s="325"/>
      <c r="DAJ9" s="325"/>
      <c r="DAK9" s="325"/>
      <c r="DAL9" s="325"/>
      <c r="DAM9" s="325"/>
      <c r="DAN9" s="325"/>
      <c r="DAO9" s="325"/>
      <c r="DAP9" s="325"/>
      <c r="DAQ9" s="325"/>
      <c r="DAR9" s="325"/>
      <c r="DAS9" s="325"/>
      <c r="DAT9" s="325"/>
      <c r="DAU9" s="325"/>
      <c r="DAV9" s="325"/>
      <c r="DAW9" s="325"/>
      <c r="DAX9" s="325"/>
      <c r="DAY9" s="325"/>
      <c r="DAZ9" s="325"/>
      <c r="DBA9" s="325"/>
      <c r="DBB9" s="325"/>
      <c r="DBC9" s="325"/>
      <c r="DBD9" s="325"/>
      <c r="DBE9" s="325"/>
      <c r="DBF9" s="325"/>
      <c r="DBG9" s="325"/>
      <c r="DBH9" s="325"/>
      <c r="DBI9" s="325"/>
      <c r="DBJ9" s="325"/>
      <c r="DBK9" s="325"/>
      <c r="DBL9" s="325"/>
      <c r="DBM9" s="325"/>
      <c r="DBN9" s="325"/>
      <c r="DBO9" s="325"/>
      <c r="DBP9" s="325"/>
      <c r="DBQ9" s="325"/>
      <c r="DBR9" s="325"/>
      <c r="DBS9" s="325"/>
      <c r="DBT9" s="325"/>
      <c r="DBU9" s="325"/>
      <c r="DBV9" s="325"/>
      <c r="DBW9" s="325"/>
      <c r="DBX9" s="325"/>
      <c r="DBY9" s="325"/>
      <c r="DBZ9" s="325"/>
      <c r="DCA9" s="325"/>
      <c r="DCB9" s="325"/>
      <c r="DCC9" s="325"/>
      <c r="DCD9" s="325"/>
      <c r="DCE9" s="325"/>
      <c r="DCF9" s="325"/>
      <c r="DCG9" s="325"/>
      <c r="DCH9" s="325"/>
      <c r="DCI9" s="325"/>
      <c r="DCJ9" s="325"/>
      <c r="DCK9" s="325"/>
      <c r="DCL9" s="325"/>
      <c r="DCM9" s="325"/>
      <c r="DCN9" s="325"/>
      <c r="DCO9" s="325"/>
      <c r="DCP9" s="325"/>
      <c r="DCQ9" s="325"/>
      <c r="DCR9" s="325"/>
      <c r="DCS9" s="325"/>
      <c r="DCT9" s="325"/>
      <c r="DCU9" s="325"/>
      <c r="DCV9" s="325"/>
      <c r="DCW9" s="325"/>
      <c r="DCX9" s="325"/>
      <c r="DCY9" s="325"/>
      <c r="DCZ9" s="325"/>
      <c r="DDA9" s="325"/>
      <c r="DDB9" s="325"/>
      <c r="DDC9" s="325"/>
      <c r="DDD9" s="325"/>
      <c r="DDE9" s="325"/>
      <c r="DDF9" s="325"/>
      <c r="DDG9" s="325"/>
      <c r="DDH9" s="325"/>
      <c r="DDI9" s="325"/>
      <c r="DDJ9" s="325"/>
      <c r="DDK9" s="325"/>
      <c r="DDL9" s="325"/>
      <c r="DDM9" s="325"/>
      <c r="DDN9" s="325"/>
      <c r="DDO9" s="325"/>
      <c r="DDP9" s="325"/>
      <c r="DDQ9" s="325"/>
      <c r="DDR9" s="325"/>
      <c r="DDS9" s="325"/>
      <c r="DDT9" s="325"/>
      <c r="DDU9" s="325"/>
      <c r="DDV9" s="325"/>
      <c r="DDW9" s="325"/>
      <c r="DDX9" s="325"/>
      <c r="DDY9" s="325"/>
      <c r="DDZ9" s="325"/>
      <c r="DEA9" s="325"/>
      <c r="DEB9" s="325"/>
      <c r="DEC9" s="325"/>
      <c r="DED9" s="325"/>
      <c r="DEE9" s="325"/>
      <c r="DEF9" s="325"/>
      <c r="DEG9" s="325"/>
      <c r="DEH9" s="325"/>
      <c r="DEI9" s="325"/>
      <c r="DEJ9" s="325"/>
      <c r="DEK9" s="325"/>
      <c r="DEL9" s="325"/>
      <c r="DEM9" s="325"/>
      <c r="DEN9" s="325"/>
      <c r="DEO9" s="325"/>
      <c r="DEP9" s="325"/>
      <c r="DEQ9" s="325"/>
      <c r="DER9" s="325"/>
      <c r="DES9" s="325"/>
      <c r="DET9" s="325"/>
      <c r="DEU9" s="325"/>
      <c r="DEV9" s="325"/>
      <c r="DEW9" s="325"/>
      <c r="DEX9" s="325"/>
      <c r="DEY9" s="325"/>
      <c r="DEZ9" s="325"/>
      <c r="DFA9" s="325"/>
      <c r="DFB9" s="325"/>
      <c r="DFC9" s="325"/>
      <c r="DFD9" s="325"/>
      <c r="DFE9" s="325"/>
      <c r="DFF9" s="325"/>
      <c r="DFG9" s="325"/>
      <c r="DFH9" s="325"/>
      <c r="DFI9" s="325"/>
      <c r="DFJ9" s="325"/>
      <c r="DFK9" s="325"/>
      <c r="DFL9" s="325"/>
      <c r="DFM9" s="325"/>
      <c r="DFN9" s="325"/>
      <c r="DFO9" s="325"/>
      <c r="DFP9" s="325"/>
      <c r="DFQ9" s="325"/>
      <c r="DFR9" s="325"/>
      <c r="DFS9" s="325"/>
      <c r="DFT9" s="325"/>
      <c r="DFU9" s="325"/>
      <c r="DFV9" s="325"/>
      <c r="DFW9" s="325"/>
      <c r="DFX9" s="325"/>
      <c r="DFY9" s="325"/>
      <c r="DFZ9" s="325"/>
      <c r="DGA9" s="325"/>
      <c r="DGB9" s="325"/>
      <c r="DGC9" s="325"/>
      <c r="DGD9" s="325"/>
      <c r="DGE9" s="325"/>
      <c r="DGF9" s="325"/>
      <c r="DGG9" s="325"/>
      <c r="DGH9" s="325"/>
      <c r="DGI9" s="325"/>
      <c r="DGJ9" s="325"/>
      <c r="DGK9" s="325"/>
      <c r="DGL9" s="325"/>
      <c r="DGM9" s="325"/>
      <c r="DGN9" s="325"/>
      <c r="DGO9" s="325"/>
      <c r="DGP9" s="325"/>
      <c r="DGQ9" s="325"/>
      <c r="DGR9" s="325"/>
      <c r="DGS9" s="325"/>
      <c r="DGT9" s="325"/>
      <c r="DGU9" s="325"/>
      <c r="DGV9" s="325"/>
      <c r="DGW9" s="325"/>
      <c r="DGX9" s="325"/>
      <c r="DGY9" s="325"/>
      <c r="DGZ9" s="325"/>
      <c r="DHA9" s="325"/>
      <c r="DHB9" s="325"/>
      <c r="DHC9" s="325"/>
      <c r="DHD9" s="325"/>
      <c r="DHE9" s="325"/>
      <c r="DHF9" s="325"/>
      <c r="DHG9" s="325"/>
      <c r="DHH9" s="325"/>
      <c r="DHI9" s="325"/>
      <c r="DHJ9" s="325"/>
      <c r="DHK9" s="325"/>
      <c r="DHL9" s="325"/>
      <c r="DHM9" s="325"/>
      <c r="DHN9" s="325"/>
      <c r="DHO9" s="325"/>
      <c r="DHP9" s="325"/>
      <c r="DHQ9" s="325"/>
      <c r="DHR9" s="325"/>
      <c r="DHS9" s="325"/>
      <c r="DHT9" s="325"/>
      <c r="DHU9" s="325"/>
      <c r="DHV9" s="325"/>
      <c r="DHW9" s="325"/>
      <c r="DHX9" s="325"/>
      <c r="DHY9" s="325"/>
      <c r="DHZ9" s="325"/>
      <c r="DIA9" s="325"/>
      <c r="DIB9" s="325"/>
      <c r="DIC9" s="325"/>
      <c r="DID9" s="325"/>
      <c r="DIE9" s="325"/>
      <c r="DIF9" s="325"/>
      <c r="DIG9" s="325"/>
      <c r="DIH9" s="325"/>
      <c r="DII9" s="325"/>
      <c r="DIJ9" s="325"/>
      <c r="DIK9" s="325"/>
      <c r="DIL9" s="325"/>
      <c r="DIM9" s="325"/>
      <c r="DIN9" s="325"/>
      <c r="DIO9" s="325"/>
      <c r="DIP9" s="325"/>
      <c r="DIQ9" s="325"/>
      <c r="DIR9" s="325"/>
      <c r="DIS9" s="325"/>
      <c r="DIT9" s="325"/>
      <c r="DIU9" s="325"/>
      <c r="DIV9" s="325"/>
      <c r="DIW9" s="325"/>
      <c r="DIX9" s="325"/>
      <c r="DIY9" s="325"/>
      <c r="DIZ9" s="325"/>
      <c r="DJA9" s="325"/>
      <c r="DJB9" s="325"/>
      <c r="DJC9" s="325"/>
      <c r="DJD9" s="325"/>
      <c r="DJE9" s="325"/>
      <c r="DJF9" s="325"/>
      <c r="DJG9" s="325"/>
      <c r="DJH9" s="325"/>
      <c r="DJI9" s="325"/>
      <c r="DJJ9" s="325"/>
      <c r="DJK9" s="325"/>
      <c r="DJL9" s="325"/>
      <c r="DJM9" s="325"/>
      <c r="DJN9" s="325"/>
      <c r="DJO9" s="325"/>
      <c r="DJP9" s="325"/>
      <c r="DJQ9" s="325"/>
      <c r="DJR9" s="325"/>
      <c r="DJS9" s="325"/>
      <c r="DJT9" s="325"/>
      <c r="DJU9" s="325"/>
      <c r="DJV9" s="325"/>
      <c r="DJW9" s="325"/>
      <c r="DJX9" s="325"/>
      <c r="DJY9" s="325"/>
      <c r="DJZ9" s="325"/>
      <c r="DKA9" s="325"/>
      <c r="DKB9" s="325"/>
      <c r="DKC9" s="325"/>
      <c r="DKD9" s="325"/>
      <c r="DKE9" s="325"/>
      <c r="DKF9" s="325"/>
      <c r="DKG9" s="325"/>
      <c r="DKH9" s="325"/>
      <c r="DKI9" s="325"/>
      <c r="DKJ9" s="325"/>
      <c r="DKK9" s="325"/>
      <c r="DKL9" s="325"/>
      <c r="DKM9" s="325"/>
      <c r="DKN9" s="325"/>
      <c r="DKO9" s="325"/>
      <c r="DKP9" s="325"/>
      <c r="DKQ9" s="325"/>
      <c r="DKR9" s="325"/>
      <c r="DKS9" s="325"/>
      <c r="DKT9" s="325"/>
      <c r="DKU9" s="325"/>
      <c r="DKV9" s="325"/>
      <c r="DKW9" s="325"/>
      <c r="DKX9" s="325"/>
      <c r="DKY9" s="325"/>
      <c r="DKZ9" s="325"/>
      <c r="DLA9" s="325"/>
      <c r="DLB9" s="325"/>
      <c r="DLC9" s="325"/>
      <c r="DLD9" s="325"/>
      <c r="DLE9" s="325"/>
      <c r="DLF9" s="325"/>
      <c r="DLG9" s="325"/>
      <c r="DLH9" s="325"/>
      <c r="DLI9" s="325"/>
      <c r="DLJ9" s="325"/>
      <c r="DLK9" s="325"/>
      <c r="DLL9" s="325"/>
      <c r="DLM9" s="325"/>
      <c r="DLN9" s="325"/>
      <c r="DLO9" s="325"/>
      <c r="DLP9" s="325"/>
      <c r="DLQ9" s="325"/>
      <c r="DLR9" s="325"/>
      <c r="DLS9" s="325"/>
      <c r="DLT9" s="325"/>
      <c r="DLU9" s="325"/>
      <c r="DLV9" s="325"/>
      <c r="DLW9" s="325"/>
      <c r="DLX9" s="325"/>
      <c r="DLY9" s="325"/>
      <c r="DLZ9" s="325"/>
      <c r="DMA9" s="325"/>
      <c r="DMB9" s="325"/>
      <c r="DMC9" s="325"/>
      <c r="DMD9" s="325"/>
      <c r="DME9" s="325"/>
      <c r="DMF9" s="325"/>
      <c r="DMG9" s="325"/>
      <c r="DMH9" s="325"/>
      <c r="DMI9" s="325"/>
      <c r="DMJ9" s="325"/>
      <c r="DMK9" s="325"/>
      <c r="DML9" s="325"/>
      <c r="DMM9" s="325"/>
      <c r="DMN9" s="325"/>
      <c r="DMO9" s="325"/>
      <c r="DMP9" s="325"/>
      <c r="DMQ9" s="325"/>
      <c r="DMR9" s="325"/>
      <c r="DMS9" s="325"/>
      <c r="DMT9" s="325"/>
      <c r="DMU9" s="325"/>
      <c r="DMV9" s="325"/>
      <c r="DMW9" s="325"/>
      <c r="DMX9" s="325"/>
      <c r="DMY9" s="325"/>
      <c r="DMZ9" s="325"/>
      <c r="DNA9" s="325"/>
      <c r="DNB9" s="325"/>
      <c r="DNC9" s="325"/>
      <c r="DND9" s="325"/>
      <c r="DNE9" s="325"/>
      <c r="DNF9" s="325"/>
      <c r="DNG9" s="325"/>
      <c r="DNH9" s="325"/>
      <c r="DNI9" s="325"/>
      <c r="DNJ9" s="325"/>
      <c r="DNK9" s="325"/>
      <c r="DNL9" s="325"/>
      <c r="DNM9" s="325"/>
      <c r="DNN9" s="325"/>
      <c r="DNO9" s="325"/>
      <c r="DNP9" s="325"/>
      <c r="DNQ9" s="325"/>
      <c r="DNR9" s="325"/>
      <c r="DNS9" s="325"/>
      <c r="DNT9" s="325"/>
      <c r="DNU9" s="325"/>
      <c r="DNV9" s="325"/>
      <c r="DNW9" s="325"/>
      <c r="DNX9" s="325"/>
      <c r="DNY9" s="325"/>
      <c r="DNZ9" s="325"/>
      <c r="DOA9" s="325"/>
      <c r="DOB9" s="325"/>
      <c r="DOC9" s="325"/>
      <c r="DOD9" s="325"/>
      <c r="DOE9" s="325"/>
      <c r="DOF9" s="325"/>
      <c r="DOG9" s="325"/>
      <c r="DOH9" s="325"/>
      <c r="DOI9" s="325"/>
      <c r="DOJ9" s="325"/>
      <c r="DOK9" s="325"/>
      <c r="DOL9" s="325"/>
      <c r="DOM9" s="325"/>
      <c r="DON9" s="325"/>
      <c r="DOO9" s="325"/>
      <c r="DOP9" s="325"/>
      <c r="DOQ9" s="325"/>
      <c r="DOR9" s="325"/>
      <c r="DOS9" s="325"/>
      <c r="DOT9" s="325"/>
      <c r="DOU9" s="325"/>
      <c r="DOV9" s="325"/>
      <c r="DOW9" s="325"/>
      <c r="DOX9" s="325"/>
      <c r="DOY9" s="325"/>
      <c r="DOZ9" s="325"/>
      <c r="DPA9" s="325"/>
      <c r="DPB9" s="325"/>
      <c r="DPC9" s="325"/>
      <c r="DPD9" s="325"/>
      <c r="DPE9" s="325"/>
      <c r="DPF9" s="325"/>
      <c r="DPG9" s="325"/>
      <c r="DPH9" s="325"/>
      <c r="DPI9" s="325"/>
      <c r="DPJ9" s="325"/>
      <c r="DPK9" s="325"/>
      <c r="DPL9" s="325"/>
      <c r="DPM9" s="325"/>
      <c r="DPN9" s="325"/>
      <c r="DPO9" s="325"/>
      <c r="DPP9" s="325"/>
      <c r="DPQ9" s="325"/>
      <c r="DPR9" s="325"/>
      <c r="DPS9" s="325"/>
      <c r="DPT9" s="325"/>
      <c r="DPU9" s="325"/>
      <c r="DPV9" s="325"/>
      <c r="DPW9" s="325"/>
      <c r="DPX9" s="325"/>
      <c r="DPY9" s="325"/>
      <c r="DPZ9" s="325"/>
      <c r="DQA9" s="325"/>
      <c r="DQB9" s="325"/>
      <c r="DQC9" s="325"/>
      <c r="DQD9" s="325"/>
      <c r="DQE9" s="325"/>
      <c r="DQF9" s="325"/>
      <c r="DQG9" s="325"/>
      <c r="DQH9" s="325"/>
      <c r="DQI9" s="325"/>
      <c r="DQJ9" s="325"/>
      <c r="DQK9" s="325"/>
      <c r="DQL9" s="325"/>
      <c r="DQM9" s="325"/>
      <c r="DQN9" s="325"/>
      <c r="DQO9" s="325"/>
      <c r="DQP9" s="325"/>
      <c r="DQQ9" s="325"/>
      <c r="DQR9" s="325"/>
      <c r="DQS9" s="325"/>
      <c r="DQT9" s="325"/>
      <c r="DQU9" s="325"/>
      <c r="DQV9" s="325"/>
      <c r="DQW9" s="325"/>
      <c r="DQX9" s="325"/>
      <c r="DQY9" s="325"/>
      <c r="DQZ9" s="325"/>
      <c r="DRA9" s="325"/>
      <c r="DRB9" s="325"/>
      <c r="DRC9" s="325"/>
      <c r="DRD9" s="325"/>
      <c r="DRE9" s="325"/>
      <c r="DRF9" s="325"/>
      <c r="DRG9" s="325"/>
      <c r="DRH9" s="325"/>
      <c r="DRI9" s="325"/>
      <c r="DRJ9" s="325"/>
      <c r="DRK9" s="325"/>
      <c r="DRL9" s="325"/>
      <c r="DRM9" s="325"/>
      <c r="DRN9" s="325"/>
      <c r="DRO9" s="325"/>
      <c r="DRP9" s="325"/>
      <c r="DRQ9" s="325"/>
      <c r="DRR9" s="325"/>
      <c r="DRS9" s="325"/>
      <c r="DRT9" s="325"/>
      <c r="DRU9" s="325"/>
      <c r="DRV9" s="325"/>
      <c r="DRW9" s="325"/>
      <c r="DRX9" s="325"/>
      <c r="DRY9" s="325"/>
      <c r="DRZ9" s="325"/>
      <c r="DSA9" s="325"/>
      <c r="DSB9" s="325"/>
      <c r="DSC9" s="325"/>
      <c r="DSD9" s="325"/>
      <c r="DSE9" s="325"/>
      <c r="DSF9" s="325"/>
      <c r="DSG9" s="325"/>
      <c r="DSH9" s="325"/>
      <c r="DSI9" s="325"/>
      <c r="DSJ9" s="325"/>
      <c r="DSK9" s="325"/>
      <c r="DSL9" s="325"/>
      <c r="DSM9" s="325"/>
      <c r="DSN9" s="325"/>
      <c r="DSO9" s="325"/>
      <c r="DSP9" s="325"/>
      <c r="DSQ9" s="325"/>
      <c r="DSR9" s="325"/>
      <c r="DSS9" s="325"/>
      <c r="DST9" s="325"/>
      <c r="DSU9" s="325"/>
      <c r="DSV9" s="325"/>
      <c r="DSW9" s="325"/>
      <c r="DSX9" s="325"/>
      <c r="DSY9" s="325"/>
      <c r="DSZ9" s="325"/>
      <c r="DTA9" s="325"/>
      <c r="DTB9" s="325"/>
      <c r="DTC9" s="325"/>
      <c r="DTD9" s="325"/>
      <c r="DTE9" s="325"/>
      <c r="DTF9" s="325"/>
      <c r="DTG9" s="325"/>
      <c r="DTH9" s="325"/>
      <c r="DTI9" s="325"/>
      <c r="DTJ9" s="325"/>
      <c r="DTK9" s="325"/>
      <c r="DTL9" s="325"/>
      <c r="DTM9" s="325"/>
      <c r="DTN9" s="325"/>
      <c r="DTO9" s="325"/>
      <c r="DTP9" s="325"/>
      <c r="DTQ9" s="325"/>
      <c r="DTR9" s="325"/>
      <c r="DTS9" s="325"/>
      <c r="DTT9" s="325"/>
      <c r="DTU9" s="325"/>
      <c r="DTV9" s="325"/>
      <c r="DTW9" s="325"/>
      <c r="DTX9" s="325"/>
      <c r="DTY9" s="325"/>
      <c r="DTZ9" s="325"/>
      <c r="DUA9" s="325"/>
      <c r="DUB9" s="325"/>
      <c r="DUC9" s="325"/>
      <c r="DUD9" s="325"/>
      <c r="DUE9" s="325"/>
      <c r="DUF9" s="325"/>
      <c r="DUG9" s="325"/>
      <c r="DUH9" s="325"/>
      <c r="DUI9" s="325"/>
      <c r="DUJ9" s="325"/>
      <c r="DUK9" s="325"/>
      <c r="DUL9" s="325"/>
      <c r="DUM9" s="325"/>
      <c r="DUN9" s="325"/>
      <c r="DUO9" s="325"/>
      <c r="DUP9" s="325"/>
      <c r="DUQ9" s="325"/>
      <c r="DUR9" s="325"/>
      <c r="DUS9" s="325"/>
      <c r="DUT9" s="325"/>
      <c r="DUU9" s="325"/>
      <c r="DUV9" s="325"/>
      <c r="DUW9" s="325"/>
      <c r="DUX9" s="325"/>
      <c r="DUY9" s="325"/>
      <c r="DUZ9" s="325"/>
      <c r="DVA9" s="325"/>
      <c r="DVB9" s="325"/>
      <c r="DVC9" s="325"/>
      <c r="DVD9" s="325"/>
      <c r="DVE9" s="325"/>
      <c r="DVF9" s="325"/>
      <c r="DVG9" s="325"/>
      <c r="DVH9" s="325"/>
      <c r="DVI9" s="325"/>
      <c r="DVJ9" s="325"/>
      <c r="DVK9" s="325"/>
      <c r="DVL9" s="325"/>
      <c r="DVM9" s="325"/>
      <c r="DVN9" s="325"/>
      <c r="DVO9" s="325"/>
      <c r="DVP9" s="325"/>
      <c r="DVQ9" s="325"/>
      <c r="DVR9" s="325"/>
      <c r="DVS9" s="325"/>
      <c r="DVT9" s="325"/>
      <c r="DVU9" s="325"/>
      <c r="DVV9" s="325"/>
      <c r="DVW9" s="325"/>
      <c r="DVX9" s="325"/>
      <c r="DVY9" s="325"/>
      <c r="DVZ9" s="325"/>
      <c r="DWA9" s="325"/>
      <c r="DWB9" s="325"/>
      <c r="DWC9" s="325"/>
      <c r="DWD9" s="325"/>
      <c r="DWE9" s="325"/>
      <c r="DWF9" s="325"/>
      <c r="DWG9" s="325"/>
      <c r="DWH9" s="325"/>
      <c r="DWI9" s="325"/>
      <c r="DWJ9" s="325"/>
      <c r="DWK9" s="325"/>
      <c r="DWL9" s="325"/>
      <c r="DWM9" s="325"/>
      <c r="DWN9" s="325"/>
      <c r="DWO9" s="325"/>
      <c r="DWP9" s="325"/>
      <c r="DWQ9" s="325"/>
      <c r="DWR9" s="325"/>
      <c r="DWS9" s="325"/>
      <c r="DWT9" s="325"/>
      <c r="DWU9" s="325"/>
      <c r="DWV9" s="325"/>
      <c r="DWW9" s="325"/>
      <c r="DWX9" s="325"/>
      <c r="DWY9" s="325"/>
      <c r="DWZ9" s="325"/>
      <c r="DXA9" s="325"/>
      <c r="DXB9" s="325"/>
      <c r="DXC9" s="325"/>
      <c r="DXD9" s="325"/>
      <c r="DXE9" s="325"/>
      <c r="DXF9" s="325"/>
      <c r="DXG9" s="325"/>
      <c r="DXH9" s="325"/>
      <c r="DXI9" s="325"/>
      <c r="DXJ9" s="325"/>
      <c r="DXK9" s="325"/>
      <c r="DXL9" s="325"/>
      <c r="DXM9" s="325"/>
      <c r="DXN9" s="325"/>
      <c r="DXO9" s="325"/>
      <c r="DXP9" s="325"/>
      <c r="DXQ9" s="325"/>
      <c r="DXR9" s="325"/>
      <c r="DXS9" s="325"/>
      <c r="DXT9" s="325"/>
      <c r="DXU9" s="325"/>
      <c r="DXV9" s="325"/>
      <c r="DXW9" s="325"/>
      <c r="DXX9" s="325"/>
      <c r="DXY9" s="325"/>
      <c r="DXZ9" s="325"/>
      <c r="DYA9" s="325"/>
      <c r="DYB9" s="325"/>
      <c r="DYC9" s="325"/>
      <c r="DYD9" s="325"/>
      <c r="DYE9" s="325"/>
      <c r="DYF9" s="325"/>
      <c r="DYG9" s="325"/>
      <c r="DYH9" s="325"/>
      <c r="DYI9" s="325"/>
      <c r="DYJ9" s="325"/>
      <c r="DYK9" s="325"/>
      <c r="DYL9" s="325"/>
      <c r="DYM9" s="325"/>
      <c r="DYN9" s="325"/>
      <c r="DYO9" s="325"/>
      <c r="DYP9" s="325"/>
      <c r="DYQ9" s="325"/>
      <c r="DYR9" s="325"/>
      <c r="DYS9" s="325"/>
      <c r="DYT9" s="325"/>
      <c r="DYU9" s="325"/>
      <c r="DYV9" s="325"/>
      <c r="DYW9" s="325"/>
      <c r="DYX9" s="325"/>
      <c r="DYY9" s="325"/>
      <c r="DYZ9" s="325"/>
      <c r="DZA9" s="325"/>
      <c r="DZB9" s="325"/>
      <c r="DZC9" s="325"/>
      <c r="DZD9" s="325"/>
      <c r="DZE9" s="325"/>
      <c r="DZF9" s="325"/>
      <c r="DZG9" s="325"/>
      <c r="DZH9" s="325"/>
      <c r="DZI9" s="325"/>
      <c r="DZJ9" s="325"/>
      <c r="DZK9" s="325"/>
      <c r="DZL9" s="325"/>
      <c r="DZM9" s="325"/>
      <c r="DZN9" s="325"/>
      <c r="DZO9" s="325"/>
      <c r="DZP9" s="325"/>
      <c r="DZQ9" s="325"/>
      <c r="DZR9" s="325"/>
      <c r="DZS9" s="325"/>
      <c r="DZT9" s="325"/>
      <c r="DZU9" s="325"/>
      <c r="DZV9" s="325"/>
      <c r="DZW9" s="325"/>
      <c r="DZX9" s="325"/>
      <c r="DZY9" s="325"/>
      <c r="DZZ9" s="325"/>
      <c r="EAA9" s="325"/>
      <c r="EAB9" s="325"/>
      <c r="EAC9" s="325"/>
      <c r="EAD9" s="325"/>
      <c r="EAE9" s="325"/>
      <c r="EAF9" s="325"/>
      <c r="EAG9" s="325"/>
      <c r="EAH9" s="325"/>
      <c r="EAI9" s="325"/>
      <c r="EAJ9" s="325"/>
      <c r="EAK9" s="325"/>
      <c r="EAL9" s="325"/>
      <c r="EAM9" s="325"/>
      <c r="EAN9" s="325"/>
      <c r="EAO9" s="325"/>
      <c r="EAP9" s="325"/>
      <c r="EAQ9" s="325"/>
      <c r="EAR9" s="325"/>
      <c r="EAS9" s="325"/>
      <c r="EAT9" s="325"/>
      <c r="EAU9" s="325"/>
      <c r="EAV9" s="325"/>
      <c r="EAW9" s="325"/>
      <c r="EAX9" s="325"/>
      <c r="EAY9" s="325"/>
      <c r="EAZ9" s="325"/>
      <c r="EBA9" s="325"/>
      <c r="EBB9" s="325"/>
      <c r="EBC9" s="325"/>
      <c r="EBD9" s="325"/>
      <c r="EBE9" s="325"/>
      <c r="EBF9" s="325"/>
      <c r="EBG9" s="325"/>
      <c r="EBH9" s="325"/>
      <c r="EBI9" s="325"/>
      <c r="EBJ9" s="325"/>
      <c r="EBK9" s="325"/>
      <c r="EBL9" s="325"/>
      <c r="EBM9" s="325"/>
      <c r="EBN9" s="325"/>
      <c r="EBO9" s="325"/>
      <c r="EBP9" s="325"/>
      <c r="EBQ9" s="325"/>
      <c r="EBR9" s="325"/>
      <c r="EBS9" s="325"/>
      <c r="EBT9" s="325"/>
      <c r="EBU9" s="325"/>
      <c r="EBV9" s="325"/>
      <c r="EBW9" s="325"/>
      <c r="EBX9" s="325"/>
      <c r="EBY9" s="325"/>
      <c r="EBZ9" s="325"/>
      <c r="ECA9" s="325"/>
      <c r="ECB9" s="325"/>
      <c r="ECC9" s="325"/>
      <c r="ECD9" s="325"/>
      <c r="ECE9" s="325"/>
      <c r="ECF9" s="325"/>
      <c r="ECG9" s="325"/>
      <c r="ECH9" s="325"/>
      <c r="ECI9" s="325"/>
      <c r="ECJ9" s="325"/>
      <c r="ECK9" s="325"/>
      <c r="ECL9" s="325"/>
      <c r="ECM9" s="325"/>
      <c r="ECN9" s="325"/>
      <c r="ECO9" s="325"/>
      <c r="ECP9" s="325"/>
      <c r="ECQ9" s="325"/>
      <c r="ECR9" s="325"/>
      <c r="ECS9" s="325"/>
      <c r="ECT9" s="325"/>
      <c r="ECU9" s="325"/>
      <c r="ECV9" s="325"/>
      <c r="ECW9" s="325"/>
      <c r="ECX9" s="325"/>
      <c r="ECY9" s="325"/>
      <c r="ECZ9" s="325"/>
      <c r="EDA9" s="325"/>
      <c r="EDB9" s="325"/>
      <c r="EDC9" s="325"/>
      <c r="EDD9" s="325"/>
      <c r="EDE9" s="325"/>
      <c r="EDF9" s="325"/>
      <c r="EDG9" s="325"/>
      <c r="EDH9" s="325"/>
      <c r="EDI9" s="325"/>
      <c r="EDJ9" s="325"/>
      <c r="EDK9" s="325"/>
      <c r="EDL9" s="325"/>
      <c r="EDM9" s="325"/>
      <c r="EDN9" s="325"/>
      <c r="EDO9" s="325"/>
      <c r="EDP9" s="325"/>
      <c r="EDQ9" s="325"/>
      <c r="EDR9" s="325"/>
      <c r="EDS9" s="325"/>
      <c r="EDT9" s="325"/>
      <c r="EDU9" s="325"/>
      <c r="EDV9" s="325"/>
      <c r="EDW9" s="325"/>
      <c r="EDX9" s="325"/>
      <c r="EDY9" s="325"/>
      <c r="EDZ9" s="325"/>
      <c r="EEA9" s="325"/>
      <c r="EEB9" s="325"/>
      <c r="EEC9" s="325"/>
      <c r="EED9" s="325"/>
      <c r="EEE9" s="325"/>
      <c r="EEF9" s="325"/>
      <c r="EEG9" s="325"/>
      <c r="EEH9" s="325"/>
      <c r="EEI9" s="325"/>
      <c r="EEJ9" s="325"/>
      <c r="EEK9" s="325"/>
      <c r="EEL9" s="325"/>
      <c r="EEM9" s="325"/>
      <c r="EEN9" s="325"/>
      <c r="EEO9" s="325"/>
      <c r="EEP9" s="325"/>
      <c r="EEQ9" s="325"/>
      <c r="EER9" s="325"/>
      <c r="EES9" s="325"/>
      <c r="EET9" s="325"/>
      <c r="EEU9" s="325"/>
      <c r="EEV9" s="325"/>
      <c r="EEW9" s="325"/>
      <c r="EEX9" s="325"/>
      <c r="EEY9" s="325"/>
      <c r="EEZ9" s="325"/>
      <c r="EFA9" s="325"/>
      <c r="EFB9" s="325"/>
      <c r="EFC9" s="325"/>
      <c r="EFD9" s="325"/>
      <c r="EFE9" s="325"/>
      <c r="EFF9" s="325"/>
      <c r="EFG9" s="325"/>
      <c r="EFH9" s="325"/>
      <c r="EFI9" s="325"/>
      <c r="EFJ9" s="325"/>
      <c r="EFK9" s="325"/>
      <c r="EFL9" s="325"/>
      <c r="EFM9" s="325"/>
      <c r="EFN9" s="325"/>
      <c r="EFO9" s="325"/>
      <c r="EFP9" s="325"/>
      <c r="EFQ9" s="325"/>
      <c r="EFR9" s="325"/>
      <c r="EFS9" s="325"/>
      <c r="EFT9" s="325"/>
      <c r="EFU9" s="325"/>
      <c r="EFV9" s="325"/>
      <c r="EFW9" s="325"/>
      <c r="EFX9" s="325"/>
      <c r="EFY9" s="325"/>
      <c r="EFZ9" s="325"/>
      <c r="EGA9" s="325"/>
      <c r="EGB9" s="325"/>
      <c r="EGC9" s="325"/>
      <c r="EGD9" s="325"/>
      <c r="EGE9" s="325"/>
      <c r="EGF9" s="325"/>
      <c r="EGG9" s="325"/>
      <c r="EGH9" s="325"/>
      <c r="EGI9" s="325"/>
      <c r="EGJ9" s="325"/>
      <c r="EGK9" s="325"/>
      <c r="EGL9" s="325"/>
      <c r="EGM9" s="325"/>
      <c r="EGN9" s="325"/>
      <c r="EGO9" s="325"/>
      <c r="EGP9" s="325"/>
      <c r="EGQ9" s="325"/>
      <c r="EGR9" s="325"/>
      <c r="EGS9" s="325"/>
      <c r="EGT9" s="325"/>
      <c r="EGU9" s="325"/>
      <c r="EGV9" s="325"/>
      <c r="EGW9" s="325"/>
      <c r="EGX9" s="325"/>
      <c r="EGY9" s="325"/>
      <c r="EGZ9" s="325"/>
      <c r="EHA9" s="325"/>
      <c r="EHB9" s="325"/>
      <c r="EHC9" s="325"/>
      <c r="EHD9" s="325"/>
      <c r="EHE9" s="325"/>
      <c r="EHF9" s="325"/>
      <c r="EHG9" s="325"/>
      <c r="EHH9" s="325"/>
      <c r="EHI9" s="325"/>
      <c r="EHJ9" s="325"/>
      <c r="EHK9" s="325"/>
      <c r="EHL9" s="325"/>
      <c r="EHM9" s="325"/>
      <c r="EHN9" s="325"/>
      <c r="EHO9" s="325"/>
      <c r="EHP9" s="325"/>
      <c r="EHQ9" s="325"/>
      <c r="EHR9" s="325"/>
      <c r="EHS9" s="325"/>
      <c r="EHT9" s="325"/>
      <c r="EHU9" s="325"/>
      <c r="EHV9" s="325"/>
      <c r="EHW9" s="325"/>
      <c r="EHX9" s="325"/>
      <c r="EHY9" s="325"/>
      <c r="EHZ9" s="325"/>
      <c r="EIA9" s="325"/>
      <c r="EIB9" s="325"/>
      <c r="EIC9" s="325"/>
      <c r="EID9" s="325"/>
      <c r="EIE9" s="325"/>
      <c r="EIF9" s="325"/>
      <c r="EIG9" s="325"/>
      <c r="EIH9" s="325"/>
      <c r="EII9" s="325"/>
      <c r="EIJ9" s="325"/>
      <c r="EIK9" s="325"/>
      <c r="EIL9" s="325"/>
      <c r="EIM9" s="325"/>
      <c r="EIN9" s="325"/>
      <c r="EIO9" s="325"/>
      <c r="EIP9" s="325"/>
      <c r="EIQ9" s="325"/>
      <c r="EIR9" s="325"/>
      <c r="EIS9" s="325"/>
      <c r="EIT9" s="325"/>
      <c r="EIU9" s="325"/>
      <c r="EIV9" s="325"/>
      <c r="EIW9" s="325"/>
      <c r="EIX9" s="325"/>
      <c r="EIY9" s="325"/>
      <c r="EIZ9" s="325"/>
      <c r="EJA9" s="325"/>
      <c r="EJB9" s="325"/>
      <c r="EJC9" s="325"/>
      <c r="EJD9" s="325"/>
      <c r="EJE9" s="325"/>
      <c r="EJF9" s="325"/>
      <c r="EJG9" s="325"/>
      <c r="EJH9" s="325"/>
      <c r="EJI9" s="325"/>
      <c r="EJJ9" s="325"/>
      <c r="EJK9" s="325"/>
      <c r="EJL9" s="325"/>
      <c r="EJM9" s="325"/>
      <c r="EJN9" s="325"/>
      <c r="EJO9" s="325"/>
      <c r="EJP9" s="325"/>
      <c r="EJQ9" s="325"/>
      <c r="EJR9" s="325"/>
      <c r="EJS9" s="325"/>
      <c r="EJT9" s="325"/>
      <c r="EJU9" s="325"/>
      <c r="EJV9" s="325"/>
      <c r="EJW9" s="325"/>
      <c r="EJX9" s="325"/>
      <c r="EJY9" s="325"/>
      <c r="EJZ9" s="325"/>
      <c r="EKA9" s="325"/>
      <c r="EKB9" s="325"/>
      <c r="EKC9" s="325"/>
      <c r="EKD9" s="325"/>
      <c r="EKE9" s="325"/>
      <c r="EKF9" s="325"/>
      <c r="EKG9" s="325"/>
      <c r="EKH9" s="325"/>
      <c r="EKI9" s="325"/>
      <c r="EKJ9" s="325"/>
      <c r="EKK9" s="325"/>
      <c r="EKL9" s="325"/>
      <c r="EKM9" s="325"/>
      <c r="EKN9" s="325"/>
      <c r="EKO9" s="325"/>
      <c r="EKP9" s="325"/>
      <c r="EKQ9" s="325"/>
      <c r="EKR9" s="325"/>
      <c r="EKS9" s="325"/>
      <c r="EKT9" s="325"/>
      <c r="EKU9" s="325"/>
      <c r="EKV9" s="325"/>
      <c r="EKW9" s="325"/>
      <c r="EKX9" s="325"/>
      <c r="EKY9" s="325"/>
      <c r="EKZ9" s="325"/>
      <c r="ELA9" s="325"/>
      <c r="ELB9" s="325"/>
      <c r="ELC9" s="325"/>
      <c r="ELD9" s="325"/>
      <c r="ELE9" s="325"/>
      <c r="ELF9" s="325"/>
      <c r="ELG9" s="325"/>
      <c r="ELH9" s="325"/>
      <c r="ELI9" s="325"/>
      <c r="ELJ9" s="325"/>
      <c r="ELK9" s="325"/>
      <c r="ELL9" s="325"/>
      <c r="ELM9" s="325"/>
      <c r="ELN9" s="325"/>
      <c r="ELO9" s="325"/>
      <c r="ELP9" s="325"/>
      <c r="ELQ9" s="325"/>
      <c r="ELR9" s="325"/>
      <c r="ELS9" s="325"/>
      <c r="ELT9" s="325"/>
      <c r="ELU9" s="325"/>
      <c r="ELV9" s="325"/>
      <c r="ELW9" s="325"/>
      <c r="ELX9" s="325"/>
      <c r="ELY9" s="325"/>
      <c r="ELZ9" s="325"/>
      <c r="EMA9" s="325"/>
      <c r="EMB9" s="325"/>
      <c r="EMC9" s="325"/>
      <c r="EMD9" s="325"/>
      <c r="EME9" s="325"/>
      <c r="EMF9" s="325"/>
      <c r="EMG9" s="325"/>
      <c r="EMH9" s="325"/>
      <c r="EMI9" s="325"/>
      <c r="EMJ9" s="325"/>
      <c r="EMK9" s="325"/>
      <c r="EML9" s="325"/>
      <c r="EMM9" s="325"/>
      <c r="EMN9" s="325"/>
      <c r="EMO9" s="325"/>
      <c r="EMP9" s="325"/>
      <c r="EMQ9" s="325"/>
      <c r="EMR9" s="325"/>
      <c r="EMS9" s="325"/>
      <c r="EMT9" s="325"/>
      <c r="EMU9" s="325"/>
      <c r="EMV9" s="325"/>
      <c r="EMW9" s="325"/>
      <c r="EMX9" s="325"/>
      <c r="EMY9" s="325"/>
      <c r="EMZ9" s="325"/>
      <c r="ENA9" s="325"/>
      <c r="ENB9" s="325"/>
      <c r="ENC9" s="325"/>
      <c r="END9" s="325"/>
      <c r="ENE9" s="325"/>
      <c r="ENF9" s="325"/>
      <c r="ENG9" s="325"/>
      <c r="ENH9" s="325"/>
      <c r="ENI9" s="325"/>
      <c r="ENJ9" s="325"/>
      <c r="ENK9" s="325"/>
      <c r="ENL9" s="325"/>
      <c r="ENM9" s="325"/>
      <c r="ENN9" s="325"/>
      <c r="ENO9" s="325"/>
      <c r="ENP9" s="325"/>
      <c r="ENQ9" s="325"/>
      <c r="ENR9" s="325"/>
      <c r="ENS9" s="325"/>
      <c r="ENT9" s="325"/>
      <c r="ENU9" s="325"/>
      <c r="ENV9" s="325"/>
      <c r="ENW9" s="325"/>
      <c r="ENX9" s="325"/>
      <c r="ENY9" s="325"/>
      <c r="ENZ9" s="325"/>
      <c r="EOA9" s="325"/>
      <c r="EOB9" s="325"/>
      <c r="EOC9" s="325"/>
      <c r="EOD9" s="325"/>
      <c r="EOE9" s="325"/>
      <c r="EOF9" s="325"/>
      <c r="EOG9" s="325"/>
      <c r="EOH9" s="325"/>
      <c r="EOI9" s="325"/>
      <c r="EOJ9" s="325"/>
      <c r="EOK9" s="325"/>
      <c r="EOL9" s="325"/>
      <c r="EOM9" s="325"/>
      <c r="EON9" s="325"/>
      <c r="EOO9" s="325"/>
      <c r="EOP9" s="325"/>
      <c r="EOQ9" s="325"/>
      <c r="EOR9" s="325"/>
      <c r="EOS9" s="325"/>
      <c r="EOT9" s="325"/>
      <c r="EOU9" s="325"/>
      <c r="EOV9" s="325"/>
      <c r="EOW9" s="325"/>
      <c r="EOX9" s="325"/>
      <c r="EOY9" s="325"/>
      <c r="EOZ9" s="325"/>
      <c r="EPA9" s="325"/>
      <c r="EPB9" s="325"/>
      <c r="EPC9" s="325"/>
      <c r="EPD9" s="325"/>
      <c r="EPE9" s="325"/>
      <c r="EPF9" s="325"/>
      <c r="EPG9" s="325"/>
      <c r="EPH9" s="325"/>
      <c r="EPI9" s="325"/>
      <c r="EPJ9" s="325"/>
      <c r="EPK9" s="325"/>
      <c r="EPL9" s="325"/>
      <c r="EPM9" s="325"/>
      <c r="EPN9" s="325"/>
      <c r="EPO9" s="325"/>
      <c r="EPP9" s="325"/>
      <c r="EPQ9" s="325"/>
      <c r="EPR9" s="325"/>
      <c r="EPS9" s="325"/>
      <c r="EPT9" s="325"/>
      <c r="EPU9" s="325"/>
      <c r="EPV9" s="325"/>
      <c r="EPW9" s="325"/>
      <c r="EPX9" s="325"/>
      <c r="EPY9" s="325"/>
      <c r="EPZ9" s="325"/>
      <c r="EQA9" s="325"/>
      <c r="EQB9" s="325"/>
      <c r="EQC9" s="325"/>
      <c r="EQD9" s="325"/>
      <c r="EQE9" s="325"/>
      <c r="EQF9" s="325"/>
      <c r="EQG9" s="325"/>
      <c r="EQH9" s="325"/>
      <c r="EQI9" s="325"/>
      <c r="EQJ9" s="325"/>
      <c r="EQK9" s="325"/>
      <c r="EQL9" s="325"/>
      <c r="EQM9" s="325"/>
      <c r="EQN9" s="325"/>
      <c r="EQO9" s="325"/>
      <c r="EQP9" s="325"/>
      <c r="EQQ9" s="325"/>
      <c r="EQR9" s="325"/>
      <c r="EQS9" s="325"/>
      <c r="EQT9" s="325"/>
      <c r="EQU9" s="325"/>
      <c r="EQV9" s="325"/>
      <c r="EQW9" s="325"/>
      <c r="EQX9" s="325"/>
      <c r="EQY9" s="325"/>
      <c r="EQZ9" s="325"/>
      <c r="ERA9" s="325"/>
      <c r="ERB9" s="325"/>
      <c r="ERC9" s="325"/>
      <c r="ERD9" s="325"/>
      <c r="ERE9" s="325"/>
      <c r="ERF9" s="325"/>
      <c r="ERG9" s="325"/>
      <c r="ERH9" s="325"/>
      <c r="ERI9" s="325"/>
      <c r="ERJ9" s="325"/>
      <c r="ERK9" s="325"/>
      <c r="ERL9" s="325"/>
      <c r="ERM9" s="325"/>
      <c r="ERN9" s="325"/>
      <c r="ERO9" s="325"/>
      <c r="ERP9" s="325"/>
      <c r="ERQ9" s="325"/>
      <c r="ERR9" s="325"/>
      <c r="ERS9" s="325"/>
      <c r="ERT9" s="325"/>
      <c r="ERU9" s="325"/>
      <c r="ERV9" s="325"/>
      <c r="ERW9" s="325"/>
      <c r="ERX9" s="325"/>
      <c r="ERY9" s="325"/>
      <c r="ERZ9" s="325"/>
      <c r="ESA9" s="325"/>
      <c r="ESB9" s="325"/>
      <c r="ESC9" s="325"/>
      <c r="ESD9" s="325"/>
      <c r="ESE9" s="325"/>
      <c r="ESF9" s="325"/>
      <c r="ESG9" s="325"/>
      <c r="ESH9" s="325"/>
      <c r="ESI9" s="325"/>
      <c r="ESJ9" s="325"/>
      <c r="ESK9" s="325"/>
      <c r="ESL9" s="325"/>
      <c r="ESM9" s="325"/>
      <c r="ESN9" s="325"/>
      <c r="ESO9" s="325"/>
      <c r="ESP9" s="325"/>
      <c r="ESQ9" s="325"/>
      <c r="ESR9" s="325"/>
      <c r="ESS9" s="325"/>
      <c r="EST9" s="325"/>
      <c r="ESU9" s="325"/>
      <c r="ESV9" s="325"/>
      <c r="ESW9" s="325"/>
      <c r="ESX9" s="325"/>
      <c r="ESY9" s="325"/>
      <c r="ESZ9" s="325"/>
      <c r="ETA9" s="325"/>
      <c r="ETB9" s="325"/>
      <c r="ETC9" s="325"/>
      <c r="ETD9" s="325"/>
      <c r="ETE9" s="325"/>
      <c r="ETF9" s="325"/>
      <c r="ETG9" s="325"/>
      <c r="ETH9" s="325"/>
      <c r="ETI9" s="325"/>
      <c r="ETJ9" s="325"/>
      <c r="ETK9" s="325"/>
      <c r="ETL9" s="325"/>
      <c r="ETM9" s="325"/>
      <c r="ETN9" s="325"/>
      <c r="ETO9" s="325"/>
      <c r="ETP9" s="325"/>
      <c r="ETQ9" s="325"/>
      <c r="ETR9" s="325"/>
      <c r="ETS9" s="325"/>
      <c r="ETT9" s="325"/>
      <c r="ETU9" s="325"/>
      <c r="ETV9" s="325"/>
      <c r="ETW9" s="325"/>
      <c r="ETX9" s="325"/>
      <c r="ETY9" s="325"/>
      <c r="ETZ9" s="325"/>
      <c r="EUA9" s="325"/>
      <c r="EUB9" s="325"/>
      <c r="EUC9" s="325"/>
      <c r="EUD9" s="325"/>
      <c r="EUE9" s="325"/>
      <c r="EUF9" s="325"/>
      <c r="EUG9" s="325"/>
      <c r="EUH9" s="325"/>
      <c r="EUI9" s="325"/>
      <c r="EUJ9" s="325"/>
      <c r="EUK9" s="325"/>
      <c r="EUL9" s="325"/>
      <c r="EUM9" s="325"/>
      <c r="EUN9" s="325"/>
      <c r="EUO9" s="325"/>
      <c r="EUP9" s="325"/>
      <c r="EUQ9" s="325"/>
      <c r="EUR9" s="325"/>
      <c r="EUS9" s="325"/>
      <c r="EUT9" s="325"/>
      <c r="EUU9" s="325"/>
      <c r="EUV9" s="325"/>
      <c r="EUW9" s="325"/>
      <c r="EUX9" s="325"/>
      <c r="EUY9" s="325"/>
      <c r="EUZ9" s="325"/>
      <c r="EVA9" s="325"/>
      <c r="EVB9" s="325"/>
      <c r="EVC9" s="325"/>
      <c r="EVD9" s="325"/>
      <c r="EVE9" s="325"/>
      <c r="EVF9" s="325"/>
      <c r="EVG9" s="325"/>
      <c r="EVH9" s="325"/>
      <c r="EVI9" s="325"/>
      <c r="EVJ9" s="325"/>
      <c r="EVK9" s="325"/>
      <c r="EVL9" s="325"/>
      <c r="EVM9" s="325"/>
      <c r="EVN9" s="325"/>
      <c r="EVO9" s="325"/>
      <c r="EVP9" s="325"/>
      <c r="EVQ9" s="325"/>
      <c r="EVR9" s="325"/>
      <c r="EVS9" s="325"/>
      <c r="EVT9" s="325"/>
      <c r="EVU9" s="325"/>
      <c r="EVV9" s="325"/>
      <c r="EVW9" s="325"/>
      <c r="EVX9" s="325"/>
      <c r="EVY9" s="325"/>
      <c r="EVZ9" s="325"/>
      <c r="EWA9" s="325"/>
      <c r="EWB9" s="325"/>
      <c r="EWC9" s="325"/>
      <c r="EWD9" s="325"/>
      <c r="EWE9" s="325"/>
      <c r="EWF9" s="325"/>
      <c r="EWG9" s="325"/>
      <c r="EWH9" s="325"/>
      <c r="EWI9" s="325"/>
      <c r="EWJ9" s="325"/>
      <c r="EWK9" s="325"/>
      <c r="EWL9" s="325"/>
      <c r="EWM9" s="325"/>
      <c r="EWN9" s="325"/>
      <c r="EWO9" s="325"/>
      <c r="EWP9" s="325"/>
      <c r="EWQ9" s="325"/>
      <c r="EWR9" s="325"/>
      <c r="EWS9" s="325"/>
      <c r="EWT9" s="325"/>
      <c r="EWU9" s="325"/>
      <c r="EWV9" s="325"/>
      <c r="EWW9" s="325"/>
      <c r="EWX9" s="325"/>
      <c r="EWY9" s="325"/>
      <c r="EWZ9" s="325"/>
      <c r="EXA9" s="325"/>
      <c r="EXB9" s="325"/>
      <c r="EXC9" s="325"/>
      <c r="EXD9" s="325"/>
      <c r="EXE9" s="325"/>
      <c r="EXF9" s="325"/>
      <c r="EXG9" s="325"/>
      <c r="EXH9" s="325"/>
      <c r="EXI9" s="325"/>
      <c r="EXJ9" s="325"/>
      <c r="EXK9" s="325"/>
      <c r="EXL9" s="325"/>
      <c r="EXM9" s="325"/>
      <c r="EXN9" s="325"/>
      <c r="EXO9" s="325"/>
      <c r="EXP9" s="325"/>
      <c r="EXQ9" s="325"/>
      <c r="EXR9" s="325"/>
      <c r="EXS9" s="325"/>
      <c r="EXT9" s="325"/>
      <c r="EXU9" s="325"/>
      <c r="EXV9" s="325"/>
      <c r="EXW9" s="325"/>
      <c r="EXX9" s="325"/>
      <c r="EXY9" s="325"/>
      <c r="EXZ9" s="325"/>
      <c r="EYA9" s="325"/>
      <c r="EYB9" s="325"/>
      <c r="EYC9" s="325"/>
      <c r="EYD9" s="325"/>
      <c r="EYE9" s="325"/>
      <c r="EYF9" s="325"/>
      <c r="EYG9" s="325"/>
      <c r="EYH9" s="325"/>
      <c r="EYI9" s="325"/>
      <c r="EYJ9" s="325"/>
      <c r="EYK9" s="325"/>
      <c r="EYL9" s="325"/>
      <c r="EYM9" s="325"/>
      <c r="EYN9" s="325"/>
      <c r="EYO9" s="325"/>
      <c r="EYP9" s="325"/>
      <c r="EYQ9" s="325"/>
      <c r="EYR9" s="325"/>
      <c r="EYS9" s="325"/>
      <c r="EYT9" s="325"/>
      <c r="EYU9" s="325"/>
      <c r="EYV9" s="325"/>
      <c r="EYW9" s="325"/>
      <c r="EYX9" s="325"/>
      <c r="EYY9" s="325"/>
      <c r="EYZ9" s="325"/>
      <c r="EZA9" s="325"/>
      <c r="EZB9" s="325"/>
      <c r="EZC9" s="325"/>
      <c r="EZD9" s="325"/>
      <c r="EZE9" s="325"/>
      <c r="EZF9" s="325"/>
      <c r="EZG9" s="325"/>
      <c r="EZH9" s="325"/>
      <c r="EZI9" s="325"/>
      <c r="EZJ9" s="325"/>
      <c r="EZK9" s="325"/>
      <c r="EZL9" s="325"/>
      <c r="EZM9" s="325"/>
      <c r="EZN9" s="325"/>
      <c r="EZO9" s="325"/>
      <c r="EZP9" s="325"/>
      <c r="EZQ9" s="325"/>
      <c r="EZR9" s="325"/>
      <c r="EZS9" s="325"/>
      <c r="EZT9" s="325"/>
      <c r="EZU9" s="325"/>
      <c r="EZV9" s="325"/>
      <c r="EZW9" s="325"/>
      <c r="EZX9" s="325"/>
      <c r="EZY9" s="325"/>
      <c r="EZZ9" s="325"/>
      <c r="FAA9" s="325"/>
      <c r="FAB9" s="325"/>
      <c r="FAC9" s="325"/>
      <c r="FAD9" s="325"/>
      <c r="FAE9" s="325"/>
      <c r="FAF9" s="325"/>
      <c r="FAG9" s="325"/>
      <c r="FAH9" s="325"/>
      <c r="FAI9" s="325"/>
      <c r="FAJ9" s="325"/>
      <c r="FAK9" s="325"/>
      <c r="FAL9" s="325"/>
      <c r="FAM9" s="325"/>
      <c r="FAN9" s="325"/>
      <c r="FAO9" s="325"/>
      <c r="FAP9" s="325"/>
      <c r="FAQ9" s="325"/>
      <c r="FAR9" s="325"/>
      <c r="FAS9" s="325"/>
      <c r="FAT9" s="325"/>
      <c r="FAU9" s="325"/>
      <c r="FAV9" s="325"/>
      <c r="FAW9" s="325"/>
      <c r="FAX9" s="325"/>
      <c r="FAY9" s="325"/>
      <c r="FAZ9" s="325"/>
      <c r="FBA9" s="325"/>
      <c r="FBB9" s="325"/>
      <c r="FBC9" s="325"/>
      <c r="FBD9" s="325"/>
      <c r="FBE9" s="325"/>
      <c r="FBF9" s="325"/>
      <c r="FBG9" s="325"/>
      <c r="FBH9" s="325"/>
      <c r="FBI9" s="325"/>
      <c r="FBJ9" s="325"/>
      <c r="FBK9" s="325"/>
      <c r="FBL9" s="325"/>
      <c r="FBM9" s="325"/>
      <c r="FBN9" s="325"/>
      <c r="FBO9" s="325"/>
      <c r="FBP9" s="325"/>
      <c r="FBQ9" s="325"/>
      <c r="FBR9" s="325"/>
      <c r="FBS9" s="325"/>
      <c r="FBT9" s="325"/>
      <c r="FBU9" s="325"/>
      <c r="FBV9" s="325"/>
      <c r="FBW9" s="325"/>
      <c r="FBX9" s="325"/>
      <c r="FBY9" s="325"/>
      <c r="FBZ9" s="325"/>
      <c r="FCA9" s="325"/>
      <c r="FCB9" s="325"/>
      <c r="FCC9" s="325"/>
      <c r="FCD9" s="325"/>
      <c r="FCE9" s="325"/>
      <c r="FCF9" s="325"/>
      <c r="FCG9" s="325"/>
      <c r="FCH9" s="325"/>
      <c r="FCI9" s="325"/>
      <c r="FCJ9" s="325"/>
      <c r="FCK9" s="325"/>
      <c r="FCL9" s="325"/>
      <c r="FCM9" s="325"/>
      <c r="FCN9" s="325"/>
      <c r="FCO9" s="325"/>
      <c r="FCP9" s="325"/>
      <c r="FCQ9" s="325"/>
      <c r="FCR9" s="325"/>
      <c r="FCS9" s="325"/>
      <c r="FCT9" s="325"/>
      <c r="FCU9" s="325"/>
      <c r="FCV9" s="325"/>
      <c r="FCW9" s="325"/>
      <c r="FCX9" s="325"/>
      <c r="FCY9" s="325"/>
      <c r="FCZ9" s="325"/>
      <c r="FDA9" s="325"/>
      <c r="FDB9" s="325"/>
      <c r="FDC9" s="325"/>
      <c r="FDD9" s="325"/>
      <c r="FDE9" s="325"/>
      <c r="FDF9" s="325"/>
      <c r="FDG9" s="325"/>
      <c r="FDH9" s="325"/>
      <c r="FDI9" s="325"/>
      <c r="FDJ9" s="325"/>
      <c r="FDK9" s="325"/>
      <c r="FDL9" s="325"/>
      <c r="FDM9" s="325"/>
      <c r="FDN9" s="325"/>
      <c r="FDO9" s="325"/>
      <c r="FDP9" s="325"/>
      <c r="FDQ9" s="325"/>
      <c r="FDR9" s="325"/>
      <c r="FDS9" s="325"/>
      <c r="FDT9" s="325"/>
      <c r="FDU9" s="325"/>
      <c r="FDV9" s="325"/>
      <c r="FDW9" s="325"/>
      <c r="FDX9" s="325"/>
      <c r="FDY9" s="325"/>
      <c r="FDZ9" s="325"/>
      <c r="FEA9" s="325"/>
      <c r="FEB9" s="325"/>
      <c r="FEC9" s="325"/>
      <c r="FED9" s="325"/>
      <c r="FEE9" s="325"/>
      <c r="FEF9" s="325"/>
      <c r="FEG9" s="325"/>
      <c r="FEH9" s="325"/>
      <c r="FEI9" s="325"/>
      <c r="FEJ9" s="325"/>
      <c r="FEK9" s="325"/>
      <c r="FEL9" s="325"/>
      <c r="FEM9" s="325"/>
      <c r="FEN9" s="325"/>
      <c r="FEO9" s="325"/>
      <c r="FEP9" s="325"/>
      <c r="FEQ9" s="325"/>
      <c r="FER9" s="325"/>
      <c r="FES9" s="325"/>
      <c r="FET9" s="325"/>
      <c r="FEU9" s="325"/>
      <c r="FEV9" s="325"/>
      <c r="FEW9" s="325"/>
      <c r="FEX9" s="325"/>
      <c r="FEY9" s="325"/>
      <c r="FEZ9" s="325"/>
      <c r="FFA9" s="325"/>
      <c r="FFB9" s="325"/>
      <c r="FFC9" s="325"/>
      <c r="FFD9" s="325"/>
      <c r="FFE9" s="325"/>
      <c r="FFF9" s="325"/>
      <c r="FFG9" s="325"/>
      <c r="FFH9" s="325"/>
      <c r="FFI9" s="325"/>
      <c r="FFJ9" s="325"/>
      <c r="FFK9" s="325"/>
      <c r="FFL9" s="325"/>
      <c r="FFM9" s="325"/>
      <c r="FFN9" s="325"/>
      <c r="FFO9" s="325"/>
      <c r="FFP9" s="325"/>
      <c r="FFQ9" s="325"/>
      <c r="FFR9" s="325"/>
      <c r="FFS9" s="325"/>
      <c r="FFT9" s="325"/>
      <c r="FFU9" s="325"/>
      <c r="FFV9" s="325"/>
      <c r="FFW9" s="325"/>
      <c r="FFX9" s="325"/>
      <c r="FFY9" s="325"/>
      <c r="FFZ9" s="325"/>
      <c r="FGA9" s="325"/>
      <c r="FGB9" s="325"/>
      <c r="FGC9" s="325"/>
      <c r="FGD9" s="325"/>
      <c r="FGE9" s="325"/>
      <c r="FGF9" s="325"/>
      <c r="FGG9" s="325"/>
      <c r="FGH9" s="325"/>
      <c r="FGI9" s="325"/>
      <c r="FGJ9" s="325"/>
      <c r="FGK9" s="325"/>
      <c r="FGL9" s="325"/>
      <c r="FGM9" s="325"/>
      <c r="FGN9" s="325"/>
      <c r="FGO9" s="325"/>
      <c r="FGP9" s="325"/>
      <c r="FGQ9" s="325"/>
      <c r="FGR9" s="325"/>
      <c r="FGS9" s="325"/>
      <c r="FGT9" s="325"/>
      <c r="FGU9" s="325"/>
      <c r="FGV9" s="325"/>
      <c r="FGW9" s="325"/>
      <c r="FGX9" s="325"/>
      <c r="FGY9" s="325"/>
      <c r="FGZ9" s="325"/>
      <c r="FHA9" s="325"/>
      <c r="FHB9" s="325"/>
      <c r="FHC9" s="325"/>
      <c r="FHD9" s="325"/>
      <c r="FHE9" s="325"/>
      <c r="FHF9" s="325"/>
      <c r="FHG9" s="325"/>
      <c r="FHH9" s="325"/>
      <c r="FHI9" s="325"/>
      <c r="FHJ9" s="325"/>
      <c r="FHK9" s="325"/>
      <c r="FHL9" s="325"/>
      <c r="FHM9" s="325"/>
      <c r="FHN9" s="325"/>
      <c r="FHO9" s="325"/>
      <c r="FHP9" s="325"/>
      <c r="FHQ9" s="325"/>
      <c r="FHR9" s="325"/>
      <c r="FHS9" s="325"/>
      <c r="FHT9" s="325"/>
      <c r="FHU9" s="325"/>
      <c r="FHV9" s="325"/>
      <c r="FHW9" s="325"/>
      <c r="FHX9" s="325"/>
      <c r="FHY9" s="325"/>
      <c r="FHZ9" s="325"/>
      <c r="FIA9" s="325"/>
      <c r="FIB9" s="325"/>
      <c r="FIC9" s="325"/>
      <c r="FID9" s="325"/>
      <c r="FIE9" s="325"/>
      <c r="FIF9" s="325"/>
      <c r="FIG9" s="325"/>
      <c r="FIH9" s="325"/>
      <c r="FII9" s="325"/>
      <c r="FIJ9" s="325"/>
      <c r="FIK9" s="325"/>
      <c r="FIL9" s="325"/>
      <c r="FIM9" s="325"/>
      <c r="FIN9" s="325"/>
      <c r="FIO9" s="325"/>
      <c r="FIP9" s="325"/>
      <c r="FIQ9" s="325"/>
      <c r="FIR9" s="325"/>
      <c r="FIS9" s="325"/>
      <c r="FIT9" s="325"/>
      <c r="FIU9" s="325"/>
      <c r="FIV9" s="325"/>
      <c r="FIW9" s="325"/>
      <c r="FIX9" s="325"/>
      <c r="FIY9" s="325"/>
      <c r="FIZ9" s="325"/>
      <c r="FJA9" s="325"/>
      <c r="FJB9" s="325"/>
      <c r="FJC9" s="325"/>
      <c r="FJD9" s="325"/>
      <c r="FJE9" s="325"/>
      <c r="FJF9" s="325"/>
      <c r="FJG9" s="325"/>
      <c r="FJH9" s="325"/>
      <c r="FJI9" s="325"/>
      <c r="FJJ9" s="325"/>
      <c r="FJK9" s="325"/>
      <c r="FJL9" s="325"/>
      <c r="FJM9" s="325"/>
      <c r="FJN9" s="325"/>
      <c r="FJO9" s="325"/>
      <c r="FJP9" s="325"/>
      <c r="FJQ9" s="325"/>
      <c r="FJR9" s="325"/>
      <c r="FJS9" s="325"/>
      <c r="FJT9" s="325"/>
      <c r="FJU9" s="325"/>
      <c r="FJV9" s="325"/>
      <c r="FJW9" s="325"/>
      <c r="FJX9" s="325"/>
      <c r="FJY9" s="325"/>
      <c r="FJZ9" s="325"/>
      <c r="FKA9" s="325"/>
      <c r="FKB9" s="325"/>
      <c r="FKC9" s="325"/>
      <c r="FKD9" s="325"/>
      <c r="FKE9" s="325"/>
      <c r="FKF9" s="325"/>
      <c r="FKG9" s="325"/>
      <c r="FKH9" s="325"/>
      <c r="FKI9" s="325"/>
      <c r="FKJ9" s="325"/>
      <c r="FKK9" s="325"/>
      <c r="FKL9" s="325"/>
      <c r="FKM9" s="325"/>
      <c r="FKN9" s="325"/>
      <c r="FKO9" s="325"/>
      <c r="FKP9" s="325"/>
      <c r="FKQ9" s="325"/>
      <c r="FKR9" s="325"/>
      <c r="FKS9" s="325"/>
      <c r="FKT9" s="325"/>
      <c r="FKU9" s="325"/>
      <c r="FKV9" s="325"/>
      <c r="FKW9" s="325"/>
      <c r="FKX9" s="325"/>
      <c r="FKY9" s="325"/>
      <c r="FKZ9" s="325"/>
      <c r="FLA9" s="325"/>
      <c r="FLB9" s="325"/>
      <c r="FLC9" s="325"/>
      <c r="FLD9" s="325"/>
      <c r="FLE9" s="325"/>
      <c r="FLF9" s="325"/>
      <c r="FLG9" s="325"/>
      <c r="FLH9" s="325"/>
      <c r="FLI9" s="325"/>
      <c r="FLJ9" s="325"/>
      <c r="FLK9" s="325"/>
      <c r="FLL9" s="325"/>
      <c r="FLM9" s="325"/>
      <c r="FLN9" s="325"/>
      <c r="FLO9" s="325"/>
      <c r="FLP9" s="325"/>
      <c r="FLQ9" s="325"/>
      <c r="FLR9" s="325"/>
      <c r="FLS9" s="325"/>
      <c r="FLT9" s="325"/>
      <c r="FLU9" s="325"/>
      <c r="FLV9" s="325"/>
      <c r="FLW9" s="325"/>
      <c r="FLX9" s="325"/>
      <c r="FLY9" s="325"/>
      <c r="FLZ9" s="325"/>
      <c r="FMA9" s="325"/>
      <c r="FMB9" s="325"/>
      <c r="FMC9" s="325"/>
      <c r="FMD9" s="325"/>
      <c r="FME9" s="325"/>
      <c r="FMF9" s="325"/>
      <c r="FMG9" s="325"/>
      <c r="FMH9" s="325"/>
      <c r="FMI9" s="325"/>
      <c r="FMJ9" s="325"/>
      <c r="FMK9" s="325"/>
      <c r="FML9" s="325"/>
      <c r="FMM9" s="325"/>
      <c r="FMN9" s="325"/>
      <c r="FMO9" s="325"/>
      <c r="FMP9" s="325"/>
      <c r="FMQ9" s="325"/>
      <c r="FMR9" s="325"/>
      <c r="FMS9" s="325"/>
      <c r="FMT9" s="325"/>
      <c r="FMU9" s="325"/>
      <c r="FMV9" s="325"/>
      <c r="FMW9" s="325"/>
      <c r="FMX9" s="325"/>
      <c r="FMY9" s="325"/>
      <c r="FMZ9" s="325"/>
      <c r="FNA9" s="325"/>
      <c r="FNB9" s="325"/>
      <c r="FNC9" s="325"/>
      <c r="FND9" s="325"/>
      <c r="FNE9" s="325"/>
      <c r="FNF9" s="325"/>
      <c r="FNG9" s="325"/>
      <c r="FNH9" s="325"/>
      <c r="FNI9" s="325"/>
      <c r="FNJ9" s="325"/>
      <c r="FNK9" s="325"/>
      <c r="FNL9" s="325"/>
      <c r="FNM9" s="325"/>
      <c r="FNN9" s="325"/>
      <c r="FNO9" s="325"/>
      <c r="FNP9" s="325"/>
      <c r="FNQ9" s="325"/>
      <c r="FNR9" s="325"/>
      <c r="FNS9" s="325"/>
      <c r="FNT9" s="325"/>
      <c r="FNU9" s="325"/>
      <c r="FNV9" s="325"/>
      <c r="FNW9" s="325"/>
      <c r="FNX9" s="325"/>
      <c r="FNY9" s="325"/>
      <c r="FNZ9" s="325"/>
      <c r="FOA9" s="325"/>
      <c r="FOB9" s="325"/>
      <c r="FOC9" s="325"/>
      <c r="FOD9" s="325"/>
      <c r="FOE9" s="325"/>
      <c r="FOF9" s="325"/>
      <c r="FOG9" s="325"/>
      <c r="FOH9" s="325"/>
      <c r="FOI9" s="325"/>
      <c r="FOJ9" s="325"/>
      <c r="FOK9" s="325"/>
      <c r="FOL9" s="325"/>
      <c r="FOM9" s="325"/>
      <c r="FON9" s="325"/>
      <c r="FOO9" s="325"/>
      <c r="FOP9" s="325"/>
      <c r="FOQ9" s="325"/>
      <c r="FOR9" s="325"/>
      <c r="FOS9" s="325"/>
      <c r="FOT9" s="325"/>
      <c r="FOU9" s="325"/>
      <c r="FOV9" s="325"/>
      <c r="FOW9" s="325"/>
      <c r="FOX9" s="325"/>
      <c r="FOY9" s="325"/>
      <c r="FOZ9" s="325"/>
      <c r="FPA9" s="325"/>
      <c r="FPB9" s="325"/>
      <c r="FPC9" s="325"/>
      <c r="FPD9" s="325"/>
      <c r="FPE9" s="325"/>
      <c r="FPF9" s="325"/>
      <c r="FPG9" s="325"/>
      <c r="FPH9" s="325"/>
      <c r="FPI9" s="325"/>
      <c r="FPJ9" s="325"/>
      <c r="FPK9" s="325"/>
      <c r="FPL9" s="325"/>
      <c r="FPM9" s="325"/>
      <c r="FPN9" s="325"/>
      <c r="FPO9" s="325"/>
      <c r="FPP9" s="325"/>
      <c r="FPQ9" s="325"/>
      <c r="FPR9" s="325"/>
      <c r="FPS9" s="325"/>
      <c r="FPT9" s="325"/>
      <c r="FPU9" s="325"/>
      <c r="FPV9" s="325"/>
      <c r="FPW9" s="325"/>
      <c r="FPX9" s="325"/>
      <c r="FPY9" s="325"/>
      <c r="FPZ9" s="325"/>
      <c r="FQA9" s="325"/>
      <c r="FQB9" s="325"/>
      <c r="FQC9" s="325"/>
      <c r="FQD9" s="325"/>
      <c r="FQE9" s="325"/>
      <c r="FQF9" s="325"/>
      <c r="FQG9" s="325"/>
      <c r="FQH9" s="325"/>
      <c r="FQI9" s="325"/>
      <c r="FQJ9" s="325"/>
      <c r="FQK9" s="325"/>
      <c r="FQL9" s="325"/>
      <c r="FQM9" s="325"/>
      <c r="FQN9" s="325"/>
      <c r="FQO9" s="325"/>
      <c r="FQP9" s="325"/>
      <c r="FQQ9" s="325"/>
      <c r="FQR9" s="325"/>
      <c r="FQS9" s="325"/>
      <c r="FQT9" s="325"/>
      <c r="FQU9" s="325"/>
      <c r="FQV9" s="325"/>
      <c r="FQW9" s="325"/>
      <c r="FQX9" s="325"/>
      <c r="FQY9" s="325"/>
      <c r="FQZ9" s="325"/>
      <c r="FRA9" s="325"/>
      <c r="FRB9" s="325"/>
      <c r="FRC9" s="325"/>
      <c r="FRD9" s="325"/>
      <c r="FRE9" s="325"/>
      <c r="FRF9" s="325"/>
      <c r="FRG9" s="325"/>
      <c r="FRH9" s="325"/>
      <c r="FRI9" s="325"/>
      <c r="FRJ9" s="325"/>
      <c r="FRK9" s="325"/>
      <c r="FRL9" s="325"/>
      <c r="FRM9" s="325"/>
      <c r="FRN9" s="325"/>
      <c r="FRO9" s="325"/>
      <c r="FRP9" s="325"/>
      <c r="FRQ9" s="325"/>
      <c r="FRR9" s="325"/>
      <c r="FRS9" s="325"/>
      <c r="FRT9" s="325"/>
      <c r="FRU9" s="325"/>
      <c r="FRV9" s="325"/>
      <c r="FRW9" s="325"/>
      <c r="FRX9" s="325"/>
      <c r="FRY9" s="325"/>
      <c r="FRZ9" s="325"/>
      <c r="FSA9" s="325"/>
      <c r="FSB9" s="325"/>
      <c r="FSC9" s="325"/>
      <c r="FSD9" s="325"/>
      <c r="FSE9" s="325"/>
      <c r="FSF9" s="325"/>
      <c r="FSG9" s="325"/>
      <c r="FSH9" s="325"/>
      <c r="FSI9" s="325"/>
      <c r="FSJ9" s="325"/>
      <c r="FSK9" s="325"/>
      <c r="FSL9" s="325"/>
      <c r="FSM9" s="325"/>
      <c r="FSN9" s="325"/>
      <c r="FSO9" s="325"/>
      <c r="FSP9" s="325"/>
      <c r="FSQ9" s="325"/>
      <c r="FSR9" s="325"/>
      <c r="FSS9" s="325"/>
      <c r="FST9" s="325"/>
      <c r="FSU9" s="325"/>
      <c r="FSV9" s="325"/>
      <c r="FSW9" s="325"/>
      <c r="FSX9" s="325"/>
      <c r="FSY9" s="325"/>
      <c r="FSZ9" s="325"/>
      <c r="FTA9" s="325"/>
      <c r="FTB9" s="325"/>
      <c r="FTC9" s="325"/>
      <c r="FTD9" s="325"/>
      <c r="FTE9" s="325"/>
      <c r="FTF9" s="325"/>
      <c r="FTG9" s="325"/>
      <c r="FTH9" s="325"/>
      <c r="FTI9" s="325"/>
      <c r="FTJ9" s="325"/>
      <c r="FTK9" s="325"/>
      <c r="FTL9" s="325"/>
      <c r="FTM9" s="325"/>
      <c r="FTN9" s="325"/>
      <c r="FTO9" s="325"/>
      <c r="FTP9" s="325"/>
      <c r="FTQ9" s="325"/>
      <c r="FTR9" s="325"/>
      <c r="FTS9" s="325"/>
      <c r="FTT9" s="325"/>
      <c r="FTU9" s="325"/>
      <c r="FTV9" s="325"/>
      <c r="FTW9" s="325"/>
      <c r="FTX9" s="325"/>
      <c r="FTY9" s="325"/>
      <c r="FTZ9" s="325"/>
      <c r="FUA9" s="325"/>
      <c r="FUB9" s="325"/>
      <c r="FUC9" s="325"/>
      <c r="FUD9" s="325"/>
      <c r="FUE9" s="325"/>
      <c r="FUF9" s="325"/>
      <c r="FUG9" s="325"/>
      <c r="FUH9" s="325"/>
      <c r="FUI9" s="325"/>
      <c r="FUJ9" s="325"/>
      <c r="FUK9" s="325"/>
      <c r="FUL9" s="325"/>
      <c r="FUM9" s="325"/>
      <c r="FUN9" s="325"/>
      <c r="FUO9" s="325"/>
      <c r="FUP9" s="325"/>
      <c r="FUQ9" s="325"/>
      <c r="FUR9" s="325"/>
      <c r="FUS9" s="325"/>
      <c r="FUT9" s="325"/>
      <c r="FUU9" s="325"/>
      <c r="FUV9" s="325"/>
      <c r="FUW9" s="325"/>
      <c r="FUX9" s="325"/>
      <c r="FUY9" s="325"/>
      <c r="FUZ9" s="325"/>
      <c r="FVA9" s="325"/>
      <c r="FVB9" s="325"/>
      <c r="FVC9" s="325"/>
      <c r="FVD9" s="325"/>
      <c r="FVE9" s="325"/>
      <c r="FVF9" s="325"/>
      <c r="FVG9" s="325"/>
      <c r="FVH9" s="325"/>
      <c r="FVI9" s="325"/>
      <c r="FVJ9" s="325"/>
      <c r="FVK9" s="325"/>
      <c r="FVL9" s="325"/>
      <c r="FVM9" s="325"/>
      <c r="FVN9" s="325"/>
      <c r="FVO9" s="325"/>
      <c r="FVP9" s="325"/>
      <c r="FVQ9" s="325"/>
      <c r="FVR9" s="325"/>
      <c r="FVS9" s="325"/>
      <c r="FVT9" s="325"/>
      <c r="FVU9" s="325"/>
      <c r="FVV9" s="325"/>
      <c r="FVW9" s="325"/>
      <c r="FVX9" s="325"/>
      <c r="FVY9" s="325"/>
      <c r="FVZ9" s="325"/>
      <c r="FWA9" s="325"/>
      <c r="FWB9" s="325"/>
      <c r="FWC9" s="325"/>
      <c r="FWD9" s="325"/>
      <c r="FWE9" s="325"/>
      <c r="FWF9" s="325"/>
      <c r="FWG9" s="325"/>
      <c r="FWH9" s="325"/>
      <c r="FWI9" s="325"/>
      <c r="FWJ9" s="325"/>
      <c r="FWK9" s="325"/>
      <c r="FWL9" s="325"/>
      <c r="FWM9" s="325"/>
      <c r="FWN9" s="325"/>
      <c r="FWO9" s="325"/>
      <c r="FWP9" s="325"/>
      <c r="FWQ9" s="325"/>
      <c r="FWR9" s="325"/>
      <c r="FWS9" s="325"/>
      <c r="FWT9" s="325"/>
      <c r="FWU9" s="325"/>
      <c r="FWV9" s="325"/>
      <c r="FWW9" s="325"/>
      <c r="FWX9" s="325"/>
      <c r="FWY9" s="325"/>
      <c r="FWZ9" s="325"/>
      <c r="FXA9" s="325"/>
      <c r="FXB9" s="325"/>
      <c r="FXC9" s="325"/>
      <c r="FXD9" s="325"/>
      <c r="FXE9" s="325"/>
      <c r="FXF9" s="325"/>
      <c r="FXG9" s="325"/>
      <c r="FXH9" s="325"/>
      <c r="FXI9" s="325"/>
      <c r="FXJ9" s="325"/>
      <c r="FXK9" s="325"/>
      <c r="FXL9" s="325"/>
      <c r="FXM9" s="325"/>
      <c r="FXN9" s="325"/>
      <c r="FXO9" s="325"/>
      <c r="FXP9" s="325"/>
      <c r="FXQ9" s="325"/>
      <c r="FXR9" s="325"/>
      <c r="FXS9" s="325"/>
      <c r="FXT9" s="325"/>
      <c r="FXU9" s="325"/>
      <c r="FXV9" s="325"/>
      <c r="FXW9" s="325"/>
      <c r="FXX9" s="325"/>
      <c r="FXY9" s="325"/>
      <c r="FXZ9" s="325"/>
      <c r="FYA9" s="325"/>
      <c r="FYB9" s="325"/>
      <c r="FYC9" s="325"/>
      <c r="FYD9" s="325"/>
      <c r="FYE9" s="325"/>
      <c r="FYF9" s="325"/>
      <c r="FYG9" s="325"/>
      <c r="FYH9" s="325"/>
      <c r="FYI9" s="325"/>
      <c r="FYJ9" s="325"/>
      <c r="FYK9" s="325"/>
      <c r="FYL9" s="325"/>
      <c r="FYM9" s="325"/>
      <c r="FYN9" s="325"/>
      <c r="FYO9" s="325"/>
      <c r="FYP9" s="325"/>
      <c r="FYQ9" s="325"/>
      <c r="FYR9" s="325"/>
      <c r="FYS9" s="325"/>
      <c r="FYT9" s="325"/>
      <c r="FYU9" s="325"/>
      <c r="FYV9" s="325"/>
      <c r="FYW9" s="325"/>
      <c r="FYX9" s="325"/>
      <c r="FYY9" s="325"/>
      <c r="FYZ9" s="325"/>
      <c r="FZA9" s="325"/>
      <c r="FZB9" s="325"/>
      <c r="FZC9" s="325"/>
      <c r="FZD9" s="325"/>
      <c r="FZE9" s="325"/>
      <c r="FZF9" s="325"/>
      <c r="FZG9" s="325"/>
      <c r="FZH9" s="325"/>
      <c r="FZI9" s="325"/>
      <c r="FZJ9" s="325"/>
      <c r="FZK9" s="325"/>
      <c r="FZL9" s="325"/>
      <c r="FZM9" s="325"/>
      <c r="FZN9" s="325"/>
      <c r="FZO9" s="325"/>
      <c r="FZP9" s="325"/>
      <c r="FZQ9" s="325"/>
      <c r="FZR9" s="325"/>
      <c r="FZS9" s="325"/>
      <c r="FZT9" s="325"/>
      <c r="FZU9" s="325"/>
      <c r="FZV9" s="325"/>
      <c r="FZW9" s="325"/>
      <c r="FZX9" s="325"/>
      <c r="FZY9" s="325"/>
      <c r="FZZ9" s="325"/>
      <c r="GAA9" s="325"/>
      <c r="GAB9" s="325"/>
      <c r="GAC9" s="325"/>
      <c r="GAD9" s="325"/>
      <c r="GAE9" s="325"/>
      <c r="GAF9" s="325"/>
      <c r="GAG9" s="325"/>
      <c r="GAH9" s="325"/>
      <c r="GAI9" s="325"/>
      <c r="GAJ9" s="325"/>
      <c r="GAK9" s="325"/>
      <c r="GAL9" s="325"/>
      <c r="GAM9" s="325"/>
      <c r="GAN9" s="325"/>
      <c r="GAO9" s="325"/>
      <c r="GAP9" s="325"/>
      <c r="GAQ9" s="325"/>
      <c r="GAR9" s="325"/>
      <c r="GAS9" s="325"/>
      <c r="GAT9" s="325"/>
      <c r="GAU9" s="325"/>
      <c r="GAV9" s="325"/>
      <c r="GAW9" s="325"/>
      <c r="GAX9" s="325"/>
      <c r="GAY9" s="325"/>
      <c r="GAZ9" s="325"/>
      <c r="GBA9" s="325"/>
      <c r="GBB9" s="325"/>
      <c r="GBC9" s="325"/>
      <c r="GBD9" s="325"/>
      <c r="GBE9" s="325"/>
      <c r="GBF9" s="325"/>
      <c r="GBG9" s="325"/>
      <c r="GBH9" s="325"/>
      <c r="GBI9" s="325"/>
      <c r="GBJ9" s="325"/>
      <c r="GBK9" s="325"/>
      <c r="GBL9" s="325"/>
      <c r="GBM9" s="325"/>
      <c r="GBN9" s="325"/>
      <c r="GBO9" s="325"/>
      <c r="GBP9" s="325"/>
      <c r="GBQ9" s="325"/>
      <c r="GBR9" s="325"/>
      <c r="GBS9" s="325"/>
      <c r="GBT9" s="325"/>
      <c r="GBU9" s="325"/>
      <c r="GBV9" s="325"/>
      <c r="GBW9" s="325"/>
      <c r="GBX9" s="325"/>
      <c r="GBY9" s="325"/>
      <c r="GBZ9" s="325"/>
      <c r="GCA9" s="325"/>
      <c r="GCB9" s="325"/>
      <c r="GCC9" s="325"/>
      <c r="GCD9" s="325"/>
      <c r="GCE9" s="325"/>
      <c r="GCF9" s="325"/>
      <c r="GCG9" s="325"/>
      <c r="GCH9" s="325"/>
      <c r="GCI9" s="325"/>
      <c r="GCJ9" s="325"/>
      <c r="GCK9" s="325"/>
      <c r="GCL9" s="325"/>
      <c r="GCM9" s="325"/>
      <c r="GCN9" s="325"/>
      <c r="GCO9" s="325"/>
      <c r="GCP9" s="325"/>
      <c r="GCQ9" s="325"/>
      <c r="GCR9" s="325"/>
      <c r="GCS9" s="325"/>
      <c r="GCT9" s="325"/>
      <c r="GCU9" s="325"/>
      <c r="GCV9" s="325"/>
      <c r="GCW9" s="325"/>
      <c r="GCX9" s="325"/>
      <c r="GCY9" s="325"/>
      <c r="GCZ9" s="325"/>
      <c r="GDA9" s="325"/>
      <c r="GDB9" s="325"/>
      <c r="GDC9" s="325"/>
      <c r="GDD9" s="325"/>
      <c r="GDE9" s="325"/>
      <c r="GDF9" s="325"/>
      <c r="GDG9" s="325"/>
      <c r="GDH9" s="325"/>
      <c r="GDI9" s="325"/>
      <c r="GDJ9" s="325"/>
      <c r="GDK9" s="325"/>
      <c r="GDL9" s="325"/>
      <c r="GDM9" s="325"/>
      <c r="GDN9" s="325"/>
      <c r="GDO9" s="325"/>
      <c r="GDP9" s="325"/>
      <c r="GDQ9" s="325"/>
      <c r="GDR9" s="325"/>
      <c r="GDS9" s="325"/>
      <c r="GDT9" s="325"/>
      <c r="GDU9" s="325"/>
      <c r="GDV9" s="325"/>
      <c r="GDW9" s="325"/>
      <c r="GDX9" s="325"/>
      <c r="GDY9" s="325"/>
      <c r="GDZ9" s="325"/>
      <c r="GEA9" s="325"/>
      <c r="GEB9" s="325"/>
      <c r="GEC9" s="325"/>
      <c r="GED9" s="325"/>
      <c r="GEE9" s="325"/>
      <c r="GEF9" s="325"/>
      <c r="GEG9" s="325"/>
      <c r="GEH9" s="325"/>
      <c r="GEI9" s="325"/>
      <c r="GEJ9" s="325"/>
      <c r="GEK9" s="325"/>
      <c r="GEL9" s="325"/>
      <c r="GEM9" s="325"/>
      <c r="GEN9" s="325"/>
      <c r="GEO9" s="325"/>
      <c r="GEP9" s="325"/>
      <c r="GEQ9" s="325"/>
      <c r="GER9" s="325"/>
      <c r="GES9" s="325"/>
      <c r="GET9" s="325"/>
      <c r="GEU9" s="325"/>
      <c r="GEV9" s="325"/>
      <c r="GEW9" s="325"/>
      <c r="GEX9" s="325"/>
      <c r="GEY9" s="325"/>
      <c r="GEZ9" s="325"/>
      <c r="GFA9" s="325"/>
      <c r="GFB9" s="325"/>
      <c r="GFC9" s="325"/>
      <c r="GFD9" s="325"/>
      <c r="GFE9" s="325"/>
      <c r="GFF9" s="325"/>
      <c r="GFG9" s="325"/>
      <c r="GFH9" s="325"/>
      <c r="GFI9" s="325"/>
      <c r="GFJ9" s="325"/>
      <c r="GFK9" s="325"/>
      <c r="GFL9" s="325"/>
      <c r="GFM9" s="325"/>
      <c r="GFN9" s="325"/>
      <c r="GFO9" s="325"/>
      <c r="GFP9" s="325"/>
      <c r="GFQ9" s="325"/>
      <c r="GFR9" s="325"/>
      <c r="GFS9" s="325"/>
      <c r="GFT9" s="325"/>
      <c r="GFU9" s="325"/>
      <c r="GFV9" s="325"/>
      <c r="GFW9" s="325"/>
      <c r="GFX9" s="325"/>
      <c r="GFY9" s="325"/>
      <c r="GFZ9" s="325"/>
      <c r="GGA9" s="325"/>
      <c r="GGB9" s="325"/>
      <c r="GGC9" s="325"/>
      <c r="GGD9" s="325"/>
      <c r="GGE9" s="325"/>
      <c r="GGF9" s="325"/>
      <c r="GGG9" s="325"/>
      <c r="GGH9" s="325"/>
      <c r="GGI9" s="325"/>
      <c r="GGJ9" s="325"/>
      <c r="GGK9" s="325"/>
      <c r="GGL9" s="325"/>
      <c r="GGM9" s="325"/>
      <c r="GGN9" s="325"/>
      <c r="GGO9" s="325"/>
      <c r="GGP9" s="325"/>
      <c r="GGQ9" s="325"/>
      <c r="GGR9" s="325"/>
      <c r="GGS9" s="325"/>
      <c r="GGT9" s="325"/>
      <c r="GGU9" s="325"/>
      <c r="GGV9" s="325"/>
      <c r="GGW9" s="325"/>
      <c r="GGX9" s="325"/>
      <c r="GGY9" s="325"/>
      <c r="GGZ9" s="325"/>
      <c r="GHA9" s="325"/>
      <c r="GHB9" s="325"/>
      <c r="GHC9" s="325"/>
      <c r="GHD9" s="325"/>
      <c r="GHE9" s="325"/>
      <c r="GHF9" s="325"/>
      <c r="GHG9" s="325"/>
      <c r="GHH9" s="325"/>
      <c r="GHI9" s="325"/>
      <c r="GHJ9" s="325"/>
      <c r="GHK9" s="325"/>
      <c r="GHL9" s="325"/>
      <c r="GHM9" s="325"/>
      <c r="GHN9" s="325"/>
      <c r="GHO9" s="325"/>
      <c r="GHP9" s="325"/>
      <c r="GHQ9" s="325"/>
      <c r="GHR9" s="325"/>
      <c r="GHS9" s="325"/>
      <c r="GHT9" s="325"/>
      <c r="GHU9" s="325"/>
      <c r="GHV9" s="325"/>
      <c r="GHW9" s="325"/>
      <c r="GHX9" s="325"/>
      <c r="GHY9" s="325"/>
      <c r="GHZ9" s="325"/>
      <c r="GIA9" s="325"/>
      <c r="GIB9" s="325"/>
      <c r="GIC9" s="325"/>
      <c r="GID9" s="325"/>
      <c r="GIE9" s="325"/>
      <c r="GIF9" s="325"/>
      <c r="GIG9" s="325"/>
      <c r="GIH9" s="325"/>
      <c r="GII9" s="325"/>
      <c r="GIJ9" s="325"/>
      <c r="GIK9" s="325"/>
      <c r="GIL9" s="325"/>
      <c r="GIM9" s="325"/>
      <c r="GIN9" s="325"/>
      <c r="GIO9" s="325"/>
      <c r="GIP9" s="325"/>
      <c r="GIQ9" s="325"/>
      <c r="GIR9" s="325"/>
      <c r="GIS9" s="325"/>
      <c r="GIT9" s="325"/>
      <c r="GIU9" s="325"/>
      <c r="GIV9" s="325"/>
      <c r="GIW9" s="325"/>
      <c r="GIX9" s="325"/>
      <c r="GIY9" s="325"/>
      <c r="GIZ9" s="325"/>
      <c r="GJA9" s="325"/>
      <c r="GJB9" s="325"/>
      <c r="GJC9" s="325"/>
      <c r="GJD9" s="325"/>
      <c r="GJE9" s="325"/>
      <c r="GJF9" s="325"/>
      <c r="GJG9" s="325"/>
      <c r="GJH9" s="325"/>
      <c r="GJI9" s="325"/>
      <c r="GJJ9" s="325"/>
      <c r="GJK9" s="325"/>
      <c r="GJL9" s="325"/>
      <c r="GJM9" s="325"/>
      <c r="GJN9" s="325"/>
      <c r="GJO9" s="325"/>
      <c r="GJP9" s="325"/>
      <c r="GJQ9" s="325"/>
      <c r="GJR9" s="325"/>
      <c r="GJS9" s="325"/>
      <c r="GJT9" s="325"/>
      <c r="GJU9" s="325"/>
      <c r="GJV9" s="325"/>
      <c r="GJW9" s="325"/>
      <c r="GJX9" s="325"/>
      <c r="GJY9" s="325"/>
      <c r="GJZ9" s="325"/>
      <c r="GKA9" s="325"/>
      <c r="GKB9" s="325"/>
      <c r="GKC9" s="325"/>
      <c r="GKD9" s="325"/>
      <c r="GKE9" s="325"/>
      <c r="GKF9" s="325"/>
      <c r="GKG9" s="325"/>
      <c r="GKH9" s="325"/>
      <c r="GKI9" s="325"/>
      <c r="GKJ9" s="325"/>
      <c r="GKK9" s="325"/>
      <c r="GKL9" s="325"/>
      <c r="GKM9" s="325"/>
      <c r="GKN9" s="325"/>
      <c r="GKO9" s="325"/>
      <c r="GKP9" s="325"/>
      <c r="GKQ9" s="325"/>
      <c r="GKR9" s="325"/>
      <c r="GKS9" s="325"/>
      <c r="GKT9" s="325"/>
      <c r="GKU9" s="325"/>
      <c r="GKV9" s="325"/>
      <c r="GKW9" s="325"/>
      <c r="GKX9" s="325"/>
      <c r="GKY9" s="325"/>
      <c r="GKZ9" s="325"/>
      <c r="GLA9" s="325"/>
      <c r="GLB9" s="325"/>
      <c r="GLC9" s="325"/>
      <c r="GLD9" s="325"/>
      <c r="GLE9" s="325"/>
      <c r="GLF9" s="325"/>
      <c r="GLG9" s="325"/>
      <c r="GLH9" s="325"/>
      <c r="GLI9" s="325"/>
      <c r="GLJ9" s="325"/>
      <c r="GLK9" s="325"/>
      <c r="GLL9" s="325"/>
      <c r="GLM9" s="325"/>
      <c r="GLN9" s="325"/>
      <c r="GLO9" s="325"/>
      <c r="GLP9" s="325"/>
      <c r="GLQ9" s="325"/>
      <c r="GLR9" s="325"/>
      <c r="GLS9" s="325"/>
      <c r="GLT9" s="325"/>
      <c r="GLU9" s="325"/>
      <c r="GLV9" s="325"/>
      <c r="GLW9" s="325"/>
      <c r="GLX9" s="325"/>
      <c r="GLY9" s="325"/>
      <c r="GLZ9" s="325"/>
      <c r="GMA9" s="325"/>
      <c r="GMB9" s="325"/>
      <c r="GMC9" s="325"/>
      <c r="GMD9" s="325"/>
      <c r="GME9" s="325"/>
      <c r="GMF9" s="325"/>
      <c r="GMG9" s="325"/>
      <c r="GMH9" s="325"/>
      <c r="GMI9" s="325"/>
      <c r="GMJ9" s="325"/>
      <c r="GMK9" s="325"/>
      <c r="GML9" s="325"/>
      <c r="GMM9" s="325"/>
      <c r="GMN9" s="325"/>
      <c r="GMO9" s="325"/>
      <c r="GMP9" s="325"/>
      <c r="GMQ9" s="325"/>
      <c r="GMR9" s="325"/>
      <c r="GMS9" s="325"/>
      <c r="GMT9" s="325"/>
      <c r="GMU9" s="325"/>
      <c r="GMV9" s="325"/>
      <c r="GMW9" s="325"/>
      <c r="GMX9" s="325"/>
      <c r="GMY9" s="325"/>
      <c r="GMZ9" s="325"/>
      <c r="GNA9" s="325"/>
      <c r="GNB9" s="325"/>
      <c r="GNC9" s="325"/>
      <c r="GND9" s="325"/>
      <c r="GNE9" s="325"/>
      <c r="GNF9" s="325"/>
      <c r="GNG9" s="325"/>
      <c r="GNH9" s="325"/>
      <c r="GNI9" s="325"/>
      <c r="GNJ9" s="325"/>
      <c r="GNK9" s="325"/>
      <c r="GNL9" s="325"/>
      <c r="GNM9" s="325"/>
      <c r="GNN9" s="325"/>
      <c r="GNO9" s="325"/>
      <c r="GNP9" s="325"/>
      <c r="GNQ9" s="325"/>
      <c r="GNR9" s="325"/>
      <c r="GNS9" s="325"/>
      <c r="GNT9" s="325"/>
      <c r="GNU9" s="325"/>
      <c r="GNV9" s="325"/>
      <c r="GNW9" s="325"/>
      <c r="GNX9" s="325"/>
      <c r="GNY9" s="325"/>
      <c r="GNZ9" s="325"/>
      <c r="GOA9" s="325"/>
      <c r="GOB9" s="325"/>
      <c r="GOC9" s="325"/>
      <c r="GOD9" s="325"/>
      <c r="GOE9" s="325"/>
      <c r="GOF9" s="325"/>
      <c r="GOG9" s="325"/>
      <c r="GOH9" s="325"/>
      <c r="GOI9" s="325"/>
      <c r="GOJ9" s="325"/>
      <c r="GOK9" s="325"/>
      <c r="GOL9" s="325"/>
      <c r="GOM9" s="325"/>
      <c r="GON9" s="325"/>
      <c r="GOO9" s="325"/>
      <c r="GOP9" s="325"/>
      <c r="GOQ9" s="325"/>
      <c r="GOR9" s="325"/>
      <c r="GOS9" s="325"/>
      <c r="GOT9" s="325"/>
      <c r="GOU9" s="325"/>
      <c r="GOV9" s="325"/>
      <c r="GOW9" s="325"/>
      <c r="GOX9" s="325"/>
      <c r="GOY9" s="325"/>
      <c r="GOZ9" s="325"/>
      <c r="GPA9" s="325"/>
      <c r="GPB9" s="325"/>
      <c r="GPC9" s="325"/>
      <c r="GPD9" s="325"/>
      <c r="GPE9" s="325"/>
      <c r="GPF9" s="325"/>
      <c r="GPG9" s="325"/>
      <c r="GPH9" s="325"/>
      <c r="GPI9" s="325"/>
      <c r="GPJ9" s="325"/>
      <c r="GPK9" s="325"/>
      <c r="GPL9" s="325"/>
      <c r="GPM9" s="325"/>
      <c r="GPN9" s="325"/>
      <c r="GPO9" s="325"/>
      <c r="GPP9" s="325"/>
      <c r="GPQ9" s="325"/>
      <c r="GPR9" s="325"/>
      <c r="GPS9" s="325"/>
      <c r="GPT9" s="325"/>
      <c r="GPU9" s="325"/>
      <c r="GPV9" s="325"/>
      <c r="GPW9" s="325"/>
      <c r="GPX9" s="325"/>
      <c r="GPY9" s="325"/>
      <c r="GPZ9" s="325"/>
      <c r="GQA9" s="325"/>
      <c r="GQB9" s="325"/>
      <c r="GQC9" s="325"/>
      <c r="GQD9" s="325"/>
      <c r="GQE9" s="325"/>
      <c r="GQF9" s="325"/>
      <c r="GQG9" s="325"/>
      <c r="GQH9" s="325"/>
      <c r="GQI9" s="325"/>
      <c r="GQJ9" s="325"/>
      <c r="GQK9" s="325"/>
      <c r="GQL9" s="325"/>
      <c r="GQM9" s="325"/>
      <c r="GQN9" s="325"/>
      <c r="GQO9" s="325"/>
      <c r="GQP9" s="325"/>
      <c r="GQQ9" s="325"/>
      <c r="GQR9" s="325"/>
      <c r="GQS9" s="325"/>
      <c r="GQT9" s="325"/>
      <c r="GQU9" s="325"/>
      <c r="GQV9" s="325"/>
      <c r="GQW9" s="325"/>
      <c r="GQX9" s="325"/>
      <c r="GQY9" s="325"/>
      <c r="GQZ9" s="325"/>
      <c r="GRA9" s="325"/>
      <c r="GRB9" s="325"/>
      <c r="GRC9" s="325"/>
      <c r="GRD9" s="325"/>
      <c r="GRE9" s="325"/>
      <c r="GRF9" s="325"/>
      <c r="GRG9" s="325"/>
      <c r="GRH9" s="325"/>
      <c r="GRI9" s="325"/>
      <c r="GRJ9" s="325"/>
      <c r="GRK9" s="325"/>
      <c r="GRL9" s="325"/>
      <c r="GRM9" s="325"/>
      <c r="GRN9" s="325"/>
      <c r="GRO9" s="325"/>
      <c r="GRP9" s="325"/>
      <c r="GRQ9" s="325"/>
      <c r="GRR9" s="325"/>
      <c r="GRS9" s="325"/>
      <c r="GRT9" s="325"/>
      <c r="GRU9" s="325"/>
      <c r="GRV9" s="325"/>
      <c r="GRW9" s="325"/>
      <c r="GRX9" s="325"/>
      <c r="GRY9" s="325"/>
      <c r="GRZ9" s="325"/>
      <c r="GSA9" s="325"/>
      <c r="GSB9" s="325"/>
      <c r="GSC9" s="325"/>
      <c r="GSD9" s="325"/>
      <c r="GSE9" s="325"/>
      <c r="GSF9" s="325"/>
      <c r="GSG9" s="325"/>
      <c r="GSH9" s="325"/>
      <c r="GSI9" s="325"/>
      <c r="GSJ9" s="325"/>
      <c r="GSK9" s="325"/>
      <c r="GSL9" s="325"/>
      <c r="GSM9" s="325"/>
      <c r="GSN9" s="325"/>
      <c r="GSO9" s="325"/>
      <c r="GSP9" s="325"/>
      <c r="GSQ9" s="325"/>
      <c r="GSR9" s="325"/>
      <c r="GSS9" s="325"/>
      <c r="GST9" s="325"/>
      <c r="GSU9" s="325"/>
      <c r="GSV9" s="325"/>
      <c r="GSW9" s="325"/>
      <c r="GSX9" s="325"/>
      <c r="GSY9" s="325"/>
      <c r="GSZ9" s="325"/>
      <c r="GTA9" s="325"/>
      <c r="GTB9" s="325"/>
      <c r="GTC9" s="325"/>
      <c r="GTD9" s="325"/>
      <c r="GTE9" s="325"/>
      <c r="GTF9" s="325"/>
      <c r="GTG9" s="325"/>
      <c r="GTH9" s="325"/>
      <c r="GTI9" s="325"/>
      <c r="GTJ9" s="325"/>
      <c r="GTK9" s="325"/>
      <c r="GTL9" s="325"/>
      <c r="GTM9" s="325"/>
      <c r="GTN9" s="325"/>
      <c r="GTO9" s="325"/>
      <c r="GTP9" s="325"/>
      <c r="GTQ9" s="325"/>
      <c r="GTR9" s="325"/>
      <c r="GTS9" s="325"/>
      <c r="GTT9" s="325"/>
      <c r="GTU9" s="325"/>
      <c r="GTV9" s="325"/>
      <c r="GTW9" s="325"/>
      <c r="GTX9" s="325"/>
      <c r="GTY9" s="325"/>
      <c r="GTZ9" s="325"/>
      <c r="GUA9" s="325"/>
      <c r="GUB9" s="325"/>
      <c r="GUC9" s="325"/>
      <c r="GUD9" s="325"/>
      <c r="GUE9" s="325"/>
      <c r="GUF9" s="325"/>
      <c r="GUG9" s="325"/>
      <c r="GUH9" s="325"/>
      <c r="GUI9" s="325"/>
      <c r="GUJ9" s="325"/>
      <c r="GUK9" s="325"/>
      <c r="GUL9" s="325"/>
      <c r="GUM9" s="325"/>
      <c r="GUN9" s="325"/>
      <c r="GUO9" s="325"/>
      <c r="GUP9" s="325"/>
      <c r="GUQ9" s="325"/>
      <c r="GUR9" s="325"/>
      <c r="GUS9" s="325"/>
      <c r="GUT9" s="325"/>
      <c r="GUU9" s="325"/>
      <c r="GUV9" s="325"/>
      <c r="GUW9" s="325"/>
      <c r="GUX9" s="325"/>
      <c r="GUY9" s="325"/>
      <c r="GUZ9" s="325"/>
      <c r="GVA9" s="325"/>
      <c r="GVB9" s="325"/>
      <c r="GVC9" s="325"/>
      <c r="GVD9" s="325"/>
      <c r="GVE9" s="325"/>
      <c r="GVF9" s="325"/>
      <c r="GVG9" s="325"/>
      <c r="GVH9" s="325"/>
      <c r="GVI9" s="325"/>
      <c r="GVJ9" s="325"/>
      <c r="GVK9" s="325"/>
      <c r="GVL9" s="325"/>
      <c r="GVM9" s="325"/>
      <c r="GVN9" s="325"/>
      <c r="GVO9" s="325"/>
      <c r="GVP9" s="325"/>
      <c r="GVQ9" s="325"/>
      <c r="GVR9" s="325"/>
      <c r="GVS9" s="325"/>
      <c r="GVT9" s="325"/>
      <c r="GVU9" s="325"/>
      <c r="GVV9" s="325"/>
      <c r="GVW9" s="325"/>
      <c r="GVX9" s="325"/>
      <c r="GVY9" s="325"/>
      <c r="GVZ9" s="325"/>
      <c r="GWA9" s="325"/>
      <c r="GWB9" s="325"/>
      <c r="GWC9" s="325"/>
      <c r="GWD9" s="325"/>
      <c r="GWE9" s="325"/>
      <c r="GWF9" s="325"/>
      <c r="GWG9" s="325"/>
      <c r="GWH9" s="325"/>
      <c r="GWI9" s="325"/>
      <c r="GWJ9" s="325"/>
      <c r="GWK9" s="325"/>
      <c r="GWL9" s="325"/>
      <c r="GWM9" s="325"/>
      <c r="GWN9" s="325"/>
      <c r="GWO9" s="325"/>
      <c r="GWP9" s="325"/>
      <c r="GWQ9" s="325"/>
      <c r="GWR9" s="325"/>
      <c r="GWS9" s="325"/>
      <c r="GWT9" s="325"/>
      <c r="GWU9" s="325"/>
      <c r="GWV9" s="325"/>
      <c r="GWW9" s="325"/>
      <c r="GWX9" s="325"/>
      <c r="GWY9" s="325"/>
      <c r="GWZ9" s="325"/>
      <c r="GXA9" s="325"/>
      <c r="GXB9" s="325"/>
      <c r="GXC9" s="325"/>
      <c r="GXD9" s="325"/>
      <c r="GXE9" s="325"/>
      <c r="GXF9" s="325"/>
      <c r="GXG9" s="325"/>
      <c r="GXH9" s="325"/>
      <c r="GXI9" s="325"/>
      <c r="GXJ9" s="325"/>
      <c r="GXK9" s="325"/>
      <c r="GXL9" s="325"/>
      <c r="GXM9" s="325"/>
      <c r="GXN9" s="325"/>
      <c r="GXO9" s="325"/>
      <c r="GXP9" s="325"/>
      <c r="GXQ9" s="325"/>
      <c r="GXR9" s="325"/>
      <c r="GXS9" s="325"/>
      <c r="GXT9" s="325"/>
      <c r="GXU9" s="325"/>
      <c r="GXV9" s="325"/>
      <c r="GXW9" s="325"/>
      <c r="GXX9" s="325"/>
      <c r="GXY9" s="325"/>
      <c r="GXZ9" s="325"/>
      <c r="GYA9" s="325"/>
      <c r="GYB9" s="325"/>
      <c r="GYC9" s="325"/>
      <c r="GYD9" s="325"/>
      <c r="GYE9" s="325"/>
      <c r="GYF9" s="325"/>
      <c r="GYG9" s="325"/>
      <c r="GYH9" s="325"/>
      <c r="GYI9" s="325"/>
      <c r="GYJ9" s="325"/>
      <c r="GYK9" s="325"/>
      <c r="GYL9" s="325"/>
      <c r="GYM9" s="325"/>
      <c r="GYN9" s="325"/>
      <c r="GYO9" s="325"/>
      <c r="GYP9" s="325"/>
      <c r="GYQ9" s="325"/>
      <c r="GYR9" s="325"/>
      <c r="GYS9" s="325"/>
      <c r="GYT9" s="325"/>
      <c r="GYU9" s="325"/>
      <c r="GYV9" s="325"/>
      <c r="GYW9" s="325"/>
      <c r="GYX9" s="325"/>
      <c r="GYY9" s="325"/>
      <c r="GYZ9" s="325"/>
      <c r="GZA9" s="325"/>
      <c r="GZB9" s="325"/>
      <c r="GZC9" s="325"/>
      <c r="GZD9" s="325"/>
      <c r="GZE9" s="325"/>
      <c r="GZF9" s="325"/>
      <c r="GZG9" s="325"/>
      <c r="GZH9" s="325"/>
      <c r="GZI9" s="325"/>
      <c r="GZJ9" s="325"/>
      <c r="GZK9" s="325"/>
      <c r="GZL9" s="325"/>
      <c r="GZM9" s="325"/>
      <c r="GZN9" s="325"/>
      <c r="GZO9" s="325"/>
      <c r="GZP9" s="325"/>
      <c r="GZQ9" s="325"/>
      <c r="GZR9" s="325"/>
      <c r="GZS9" s="325"/>
      <c r="GZT9" s="325"/>
      <c r="GZU9" s="325"/>
      <c r="GZV9" s="325"/>
      <c r="GZW9" s="325"/>
      <c r="GZX9" s="325"/>
      <c r="GZY9" s="325"/>
      <c r="GZZ9" s="325"/>
      <c r="HAA9" s="325"/>
      <c r="HAB9" s="325"/>
      <c r="HAC9" s="325"/>
      <c r="HAD9" s="325"/>
      <c r="HAE9" s="325"/>
      <c r="HAF9" s="325"/>
      <c r="HAG9" s="325"/>
      <c r="HAH9" s="325"/>
      <c r="HAI9" s="325"/>
      <c r="HAJ9" s="325"/>
      <c r="HAK9" s="325"/>
      <c r="HAL9" s="325"/>
      <c r="HAM9" s="325"/>
      <c r="HAN9" s="325"/>
      <c r="HAO9" s="325"/>
      <c r="HAP9" s="325"/>
      <c r="HAQ9" s="325"/>
      <c r="HAR9" s="325"/>
      <c r="HAS9" s="325"/>
      <c r="HAT9" s="325"/>
      <c r="HAU9" s="325"/>
      <c r="HAV9" s="325"/>
      <c r="HAW9" s="325"/>
      <c r="HAX9" s="325"/>
      <c r="HAY9" s="325"/>
      <c r="HAZ9" s="325"/>
      <c r="HBA9" s="325"/>
      <c r="HBB9" s="325"/>
      <c r="HBC9" s="325"/>
      <c r="HBD9" s="325"/>
      <c r="HBE9" s="325"/>
      <c r="HBF9" s="325"/>
      <c r="HBG9" s="325"/>
      <c r="HBH9" s="325"/>
      <c r="HBI9" s="325"/>
      <c r="HBJ9" s="325"/>
      <c r="HBK9" s="325"/>
      <c r="HBL9" s="325"/>
      <c r="HBM9" s="325"/>
      <c r="HBN9" s="325"/>
      <c r="HBO9" s="325"/>
      <c r="HBP9" s="325"/>
      <c r="HBQ9" s="325"/>
      <c r="HBR9" s="325"/>
      <c r="HBS9" s="325"/>
      <c r="HBT9" s="325"/>
      <c r="HBU9" s="325"/>
      <c r="HBV9" s="325"/>
      <c r="HBW9" s="325"/>
      <c r="HBX9" s="325"/>
      <c r="HBY9" s="325"/>
      <c r="HBZ9" s="325"/>
      <c r="HCA9" s="325"/>
      <c r="HCB9" s="325"/>
      <c r="HCC9" s="325"/>
      <c r="HCD9" s="325"/>
      <c r="HCE9" s="325"/>
      <c r="HCF9" s="325"/>
      <c r="HCG9" s="325"/>
      <c r="HCH9" s="325"/>
      <c r="HCI9" s="325"/>
      <c r="HCJ9" s="325"/>
      <c r="HCK9" s="325"/>
      <c r="HCL9" s="325"/>
      <c r="HCM9" s="325"/>
      <c r="HCN9" s="325"/>
      <c r="HCO9" s="325"/>
      <c r="HCP9" s="325"/>
      <c r="HCQ9" s="325"/>
      <c r="HCR9" s="325"/>
      <c r="HCS9" s="325"/>
      <c r="HCT9" s="325"/>
      <c r="HCU9" s="325"/>
      <c r="HCV9" s="325"/>
      <c r="HCW9" s="325"/>
      <c r="HCX9" s="325"/>
      <c r="HCY9" s="325"/>
      <c r="HCZ9" s="325"/>
      <c r="HDA9" s="325"/>
      <c r="HDB9" s="325"/>
      <c r="HDC9" s="325"/>
      <c r="HDD9" s="325"/>
      <c r="HDE9" s="325"/>
      <c r="HDF9" s="325"/>
      <c r="HDG9" s="325"/>
      <c r="HDH9" s="325"/>
      <c r="HDI9" s="325"/>
      <c r="HDJ9" s="325"/>
      <c r="HDK9" s="325"/>
      <c r="HDL9" s="325"/>
      <c r="HDM9" s="325"/>
      <c r="HDN9" s="325"/>
      <c r="HDO9" s="325"/>
      <c r="HDP9" s="325"/>
      <c r="HDQ9" s="325"/>
      <c r="HDR9" s="325"/>
      <c r="HDS9" s="325"/>
      <c r="HDT9" s="325"/>
      <c r="HDU9" s="325"/>
      <c r="HDV9" s="325"/>
      <c r="HDW9" s="325"/>
      <c r="HDX9" s="325"/>
      <c r="HDY9" s="325"/>
      <c r="HDZ9" s="325"/>
      <c r="HEA9" s="325"/>
      <c r="HEB9" s="325"/>
      <c r="HEC9" s="325"/>
      <c r="HED9" s="325"/>
      <c r="HEE9" s="325"/>
      <c r="HEF9" s="325"/>
      <c r="HEG9" s="325"/>
      <c r="HEH9" s="325"/>
      <c r="HEI9" s="325"/>
      <c r="HEJ9" s="325"/>
      <c r="HEK9" s="325"/>
      <c r="HEL9" s="325"/>
      <c r="HEM9" s="325"/>
      <c r="HEN9" s="325"/>
      <c r="HEO9" s="325"/>
      <c r="HEP9" s="325"/>
      <c r="HEQ9" s="325"/>
      <c r="HER9" s="325"/>
      <c r="HES9" s="325"/>
      <c r="HET9" s="325"/>
      <c r="HEU9" s="325"/>
      <c r="HEV9" s="325"/>
      <c r="HEW9" s="325"/>
      <c r="HEX9" s="325"/>
      <c r="HEY9" s="325"/>
      <c r="HEZ9" s="325"/>
      <c r="HFA9" s="325"/>
      <c r="HFB9" s="325"/>
      <c r="HFC9" s="325"/>
      <c r="HFD9" s="325"/>
      <c r="HFE9" s="325"/>
      <c r="HFF9" s="325"/>
      <c r="HFG9" s="325"/>
      <c r="HFH9" s="325"/>
      <c r="HFI9" s="325"/>
      <c r="HFJ9" s="325"/>
      <c r="HFK9" s="325"/>
      <c r="HFL9" s="325"/>
      <c r="HFM9" s="325"/>
      <c r="HFN9" s="325"/>
      <c r="HFO9" s="325"/>
      <c r="HFP9" s="325"/>
      <c r="HFQ9" s="325"/>
      <c r="HFR9" s="325"/>
      <c r="HFS9" s="325"/>
      <c r="HFT9" s="325"/>
      <c r="HFU9" s="325"/>
      <c r="HFV9" s="325"/>
      <c r="HFW9" s="325"/>
      <c r="HFX9" s="325"/>
      <c r="HFY9" s="325"/>
      <c r="HFZ9" s="325"/>
      <c r="HGA9" s="325"/>
      <c r="HGB9" s="325"/>
      <c r="HGC9" s="325"/>
      <c r="HGD9" s="325"/>
      <c r="HGE9" s="325"/>
      <c r="HGF9" s="325"/>
      <c r="HGG9" s="325"/>
      <c r="HGH9" s="325"/>
      <c r="HGI9" s="325"/>
      <c r="HGJ9" s="325"/>
      <c r="HGK9" s="325"/>
      <c r="HGL9" s="325"/>
      <c r="HGM9" s="325"/>
      <c r="HGN9" s="325"/>
      <c r="HGO9" s="325"/>
      <c r="HGP9" s="325"/>
      <c r="HGQ9" s="325"/>
      <c r="HGR9" s="325"/>
      <c r="HGS9" s="325"/>
      <c r="HGT9" s="325"/>
      <c r="HGU9" s="325"/>
      <c r="HGV9" s="325"/>
      <c r="HGW9" s="325"/>
      <c r="HGX9" s="325"/>
      <c r="HGY9" s="325"/>
      <c r="HGZ9" s="325"/>
      <c r="HHA9" s="325"/>
      <c r="HHB9" s="325"/>
      <c r="HHC9" s="325"/>
      <c r="HHD9" s="325"/>
      <c r="HHE9" s="325"/>
      <c r="HHF9" s="325"/>
      <c r="HHG9" s="325"/>
      <c r="HHH9" s="325"/>
      <c r="HHI9" s="325"/>
      <c r="HHJ9" s="325"/>
      <c r="HHK9" s="325"/>
      <c r="HHL9" s="325"/>
      <c r="HHM9" s="325"/>
      <c r="HHN9" s="325"/>
      <c r="HHO9" s="325"/>
      <c r="HHP9" s="325"/>
      <c r="HHQ9" s="325"/>
      <c r="HHR9" s="325"/>
      <c r="HHS9" s="325"/>
      <c r="HHT9" s="325"/>
      <c r="HHU9" s="325"/>
      <c r="HHV9" s="325"/>
      <c r="HHW9" s="325"/>
      <c r="HHX9" s="325"/>
      <c r="HHY9" s="325"/>
      <c r="HHZ9" s="325"/>
      <c r="HIA9" s="325"/>
      <c r="HIB9" s="325"/>
      <c r="HIC9" s="325"/>
      <c r="HID9" s="325"/>
      <c r="HIE9" s="325"/>
      <c r="HIF9" s="325"/>
      <c r="HIG9" s="325"/>
      <c r="HIH9" s="325"/>
      <c r="HII9" s="325"/>
      <c r="HIJ9" s="325"/>
      <c r="HIK9" s="325"/>
      <c r="HIL9" s="325"/>
      <c r="HIM9" s="325"/>
      <c r="HIN9" s="325"/>
      <c r="HIO9" s="325"/>
      <c r="HIP9" s="325"/>
      <c r="HIQ9" s="325"/>
      <c r="HIR9" s="325"/>
      <c r="HIS9" s="325"/>
      <c r="HIT9" s="325"/>
      <c r="HIU9" s="325"/>
      <c r="HIV9" s="325"/>
      <c r="HIW9" s="325"/>
      <c r="HIX9" s="325"/>
      <c r="HIY9" s="325"/>
      <c r="HIZ9" s="325"/>
      <c r="HJA9" s="325"/>
      <c r="HJB9" s="325"/>
      <c r="HJC9" s="325"/>
      <c r="HJD9" s="325"/>
      <c r="HJE9" s="325"/>
      <c r="HJF9" s="325"/>
      <c r="HJG9" s="325"/>
      <c r="HJH9" s="325"/>
      <c r="HJI9" s="325"/>
      <c r="HJJ9" s="325"/>
      <c r="HJK9" s="325"/>
      <c r="HJL9" s="325"/>
      <c r="HJM9" s="325"/>
      <c r="HJN9" s="325"/>
      <c r="HJO9" s="325"/>
      <c r="HJP9" s="325"/>
      <c r="HJQ9" s="325"/>
      <c r="HJR9" s="325"/>
      <c r="HJS9" s="325"/>
      <c r="HJT9" s="325"/>
      <c r="HJU9" s="325"/>
      <c r="HJV9" s="325"/>
      <c r="HJW9" s="325"/>
      <c r="HJX9" s="325"/>
      <c r="HJY9" s="325"/>
      <c r="HJZ9" s="325"/>
      <c r="HKA9" s="325"/>
      <c r="HKB9" s="325"/>
      <c r="HKC9" s="325"/>
      <c r="HKD9" s="325"/>
      <c r="HKE9" s="325"/>
      <c r="HKF9" s="325"/>
      <c r="HKG9" s="325"/>
      <c r="HKH9" s="325"/>
      <c r="HKI9" s="325"/>
      <c r="HKJ9" s="325"/>
      <c r="HKK9" s="325"/>
      <c r="HKL9" s="325"/>
      <c r="HKM9" s="325"/>
      <c r="HKN9" s="325"/>
      <c r="HKO9" s="325"/>
      <c r="HKP9" s="325"/>
      <c r="HKQ9" s="325"/>
      <c r="HKR9" s="325"/>
      <c r="HKS9" s="325"/>
      <c r="HKT9" s="325"/>
      <c r="HKU9" s="325"/>
      <c r="HKV9" s="325"/>
      <c r="HKW9" s="325"/>
      <c r="HKX9" s="325"/>
      <c r="HKY9" s="325"/>
      <c r="HKZ9" s="325"/>
      <c r="HLA9" s="325"/>
      <c r="HLB9" s="325"/>
      <c r="HLC9" s="325"/>
      <c r="HLD9" s="325"/>
      <c r="HLE9" s="325"/>
      <c r="HLF9" s="325"/>
      <c r="HLG9" s="325"/>
      <c r="HLH9" s="325"/>
      <c r="HLI9" s="325"/>
      <c r="HLJ9" s="325"/>
      <c r="HLK9" s="325"/>
      <c r="HLL9" s="325"/>
      <c r="HLM9" s="325"/>
      <c r="HLN9" s="325"/>
      <c r="HLO9" s="325"/>
      <c r="HLP9" s="325"/>
      <c r="HLQ9" s="325"/>
      <c r="HLR9" s="325"/>
      <c r="HLS9" s="325"/>
      <c r="HLT9" s="325"/>
      <c r="HLU9" s="325"/>
      <c r="HLV9" s="325"/>
      <c r="HLW9" s="325"/>
      <c r="HLX9" s="325"/>
      <c r="HLY9" s="325"/>
      <c r="HLZ9" s="325"/>
      <c r="HMA9" s="325"/>
      <c r="HMB9" s="325"/>
      <c r="HMC9" s="325"/>
      <c r="HMD9" s="325"/>
      <c r="HME9" s="325"/>
      <c r="HMF9" s="325"/>
      <c r="HMG9" s="325"/>
      <c r="HMH9" s="325"/>
      <c r="HMI9" s="325"/>
      <c r="HMJ9" s="325"/>
      <c r="HMK9" s="325"/>
      <c r="HML9" s="325"/>
      <c r="HMM9" s="325"/>
      <c r="HMN9" s="325"/>
      <c r="HMO9" s="325"/>
      <c r="HMP9" s="325"/>
      <c r="HMQ9" s="325"/>
      <c r="HMR9" s="325"/>
      <c r="HMS9" s="325"/>
      <c r="HMT9" s="325"/>
      <c r="HMU9" s="325"/>
      <c r="HMV9" s="325"/>
      <c r="HMW9" s="325"/>
      <c r="HMX9" s="325"/>
      <c r="HMY9" s="325"/>
      <c r="HMZ9" s="325"/>
      <c r="HNA9" s="325"/>
      <c r="HNB9" s="325"/>
      <c r="HNC9" s="325"/>
      <c r="HND9" s="325"/>
      <c r="HNE9" s="325"/>
      <c r="HNF9" s="325"/>
      <c r="HNG9" s="325"/>
      <c r="HNH9" s="325"/>
      <c r="HNI9" s="325"/>
      <c r="HNJ9" s="325"/>
      <c r="HNK9" s="325"/>
      <c r="HNL9" s="325"/>
      <c r="HNM9" s="325"/>
      <c r="HNN9" s="325"/>
      <c r="HNO9" s="325"/>
      <c r="HNP9" s="325"/>
      <c r="HNQ9" s="325"/>
      <c r="HNR9" s="325"/>
      <c r="HNS9" s="325"/>
      <c r="HNT9" s="325"/>
      <c r="HNU9" s="325"/>
      <c r="HNV9" s="325"/>
      <c r="HNW9" s="325"/>
      <c r="HNX9" s="325"/>
      <c r="HNY9" s="325"/>
      <c r="HNZ9" s="325"/>
      <c r="HOA9" s="325"/>
      <c r="HOB9" s="325"/>
      <c r="HOC9" s="325"/>
      <c r="HOD9" s="325"/>
      <c r="HOE9" s="325"/>
      <c r="HOF9" s="325"/>
      <c r="HOG9" s="325"/>
      <c r="HOH9" s="325"/>
      <c r="HOI9" s="325"/>
      <c r="HOJ9" s="325"/>
      <c r="HOK9" s="325"/>
      <c r="HOL9" s="325"/>
      <c r="HOM9" s="325"/>
      <c r="HON9" s="325"/>
      <c r="HOO9" s="325"/>
      <c r="HOP9" s="325"/>
      <c r="HOQ9" s="325"/>
      <c r="HOR9" s="325"/>
      <c r="HOS9" s="325"/>
      <c r="HOT9" s="325"/>
      <c r="HOU9" s="325"/>
      <c r="HOV9" s="325"/>
      <c r="HOW9" s="325"/>
      <c r="HOX9" s="325"/>
      <c r="HOY9" s="325"/>
      <c r="HOZ9" s="325"/>
      <c r="HPA9" s="325"/>
      <c r="HPB9" s="325"/>
      <c r="HPC9" s="325"/>
      <c r="HPD9" s="325"/>
      <c r="HPE9" s="325"/>
      <c r="HPF9" s="325"/>
      <c r="HPG9" s="325"/>
      <c r="HPH9" s="325"/>
      <c r="HPI9" s="325"/>
      <c r="HPJ9" s="325"/>
      <c r="HPK9" s="325"/>
      <c r="HPL9" s="325"/>
      <c r="HPM9" s="325"/>
      <c r="HPN9" s="325"/>
      <c r="HPO9" s="325"/>
      <c r="HPP9" s="325"/>
      <c r="HPQ9" s="325"/>
      <c r="HPR9" s="325"/>
      <c r="HPS9" s="325"/>
      <c r="HPT9" s="325"/>
      <c r="HPU9" s="325"/>
      <c r="HPV9" s="325"/>
      <c r="HPW9" s="325"/>
      <c r="HPX9" s="325"/>
      <c r="HPY9" s="325"/>
      <c r="HPZ9" s="325"/>
      <c r="HQA9" s="325"/>
      <c r="HQB9" s="325"/>
      <c r="HQC9" s="325"/>
      <c r="HQD9" s="325"/>
      <c r="HQE9" s="325"/>
      <c r="HQF9" s="325"/>
      <c r="HQG9" s="325"/>
      <c r="HQH9" s="325"/>
      <c r="HQI9" s="325"/>
      <c r="HQJ9" s="325"/>
      <c r="HQK9" s="325"/>
      <c r="HQL9" s="325"/>
      <c r="HQM9" s="325"/>
      <c r="HQN9" s="325"/>
      <c r="HQO9" s="325"/>
      <c r="HQP9" s="325"/>
      <c r="HQQ9" s="325"/>
      <c r="HQR9" s="325"/>
      <c r="HQS9" s="325"/>
      <c r="HQT9" s="325"/>
      <c r="HQU9" s="325"/>
      <c r="HQV9" s="325"/>
      <c r="HQW9" s="325"/>
      <c r="HQX9" s="325"/>
      <c r="HQY9" s="325"/>
      <c r="HQZ9" s="325"/>
      <c r="HRA9" s="325"/>
      <c r="HRB9" s="325"/>
      <c r="HRC9" s="325"/>
      <c r="HRD9" s="325"/>
      <c r="HRE9" s="325"/>
      <c r="HRF9" s="325"/>
      <c r="HRG9" s="325"/>
      <c r="HRH9" s="325"/>
      <c r="HRI9" s="325"/>
      <c r="HRJ9" s="325"/>
      <c r="HRK9" s="325"/>
      <c r="HRL9" s="325"/>
      <c r="HRM9" s="325"/>
      <c r="HRN9" s="325"/>
      <c r="HRO9" s="325"/>
      <c r="HRP9" s="325"/>
      <c r="HRQ9" s="325"/>
      <c r="HRR9" s="325"/>
      <c r="HRS9" s="325"/>
      <c r="HRT9" s="325"/>
      <c r="HRU9" s="325"/>
      <c r="HRV9" s="325"/>
      <c r="HRW9" s="325"/>
      <c r="HRX9" s="325"/>
      <c r="HRY9" s="325"/>
      <c r="HRZ9" s="325"/>
      <c r="HSA9" s="325"/>
      <c r="HSB9" s="325"/>
      <c r="HSC9" s="325"/>
      <c r="HSD9" s="325"/>
      <c r="HSE9" s="325"/>
      <c r="HSF9" s="325"/>
      <c r="HSG9" s="325"/>
      <c r="HSH9" s="325"/>
      <c r="HSI9" s="325"/>
      <c r="HSJ9" s="325"/>
      <c r="HSK9" s="325"/>
      <c r="HSL9" s="325"/>
      <c r="HSM9" s="325"/>
      <c r="HSN9" s="325"/>
      <c r="HSO9" s="325"/>
      <c r="HSP9" s="325"/>
      <c r="HSQ9" s="325"/>
      <c r="HSR9" s="325"/>
      <c r="HSS9" s="325"/>
      <c r="HST9" s="325"/>
      <c r="HSU9" s="325"/>
      <c r="HSV9" s="325"/>
      <c r="HSW9" s="325"/>
      <c r="HSX9" s="325"/>
      <c r="HSY9" s="325"/>
      <c r="HSZ9" s="325"/>
      <c r="HTA9" s="325"/>
      <c r="HTB9" s="325"/>
      <c r="HTC9" s="325"/>
      <c r="HTD9" s="325"/>
      <c r="HTE9" s="325"/>
      <c r="HTF9" s="325"/>
      <c r="HTG9" s="325"/>
      <c r="HTH9" s="325"/>
      <c r="HTI9" s="325"/>
      <c r="HTJ9" s="325"/>
      <c r="HTK9" s="325"/>
      <c r="HTL9" s="325"/>
      <c r="HTM9" s="325"/>
      <c r="HTN9" s="325"/>
      <c r="HTO9" s="325"/>
      <c r="HTP9" s="325"/>
      <c r="HTQ9" s="325"/>
      <c r="HTR9" s="325"/>
      <c r="HTS9" s="325"/>
      <c r="HTT9" s="325"/>
      <c r="HTU9" s="325"/>
      <c r="HTV9" s="325"/>
      <c r="HTW9" s="325"/>
      <c r="HTX9" s="325"/>
      <c r="HTY9" s="325"/>
      <c r="HTZ9" s="325"/>
      <c r="HUA9" s="325"/>
      <c r="HUB9" s="325"/>
      <c r="HUC9" s="325"/>
      <c r="HUD9" s="325"/>
      <c r="HUE9" s="325"/>
      <c r="HUF9" s="325"/>
      <c r="HUG9" s="325"/>
      <c r="HUH9" s="325"/>
      <c r="HUI9" s="325"/>
      <c r="HUJ9" s="325"/>
      <c r="HUK9" s="325"/>
      <c r="HUL9" s="325"/>
      <c r="HUM9" s="325"/>
      <c r="HUN9" s="325"/>
      <c r="HUO9" s="325"/>
      <c r="HUP9" s="325"/>
      <c r="HUQ9" s="325"/>
      <c r="HUR9" s="325"/>
      <c r="HUS9" s="325"/>
      <c r="HUT9" s="325"/>
      <c r="HUU9" s="325"/>
      <c r="HUV9" s="325"/>
      <c r="HUW9" s="325"/>
      <c r="HUX9" s="325"/>
      <c r="HUY9" s="325"/>
      <c r="HUZ9" s="325"/>
      <c r="HVA9" s="325"/>
      <c r="HVB9" s="325"/>
      <c r="HVC9" s="325"/>
      <c r="HVD9" s="325"/>
      <c r="HVE9" s="325"/>
      <c r="HVF9" s="325"/>
      <c r="HVG9" s="325"/>
      <c r="HVH9" s="325"/>
      <c r="HVI9" s="325"/>
      <c r="HVJ9" s="325"/>
      <c r="HVK9" s="325"/>
      <c r="HVL9" s="325"/>
      <c r="HVM9" s="325"/>
      <c r="HVN9" s="325"/>
      <c r="HVO9" s="325"/>
      <c r="HVP9" s="325"/>
      <c r="HVQ9" s="325"/>
      <c r="HVR9" s="325"/>
      <c r="HVS9" s="325"/>
      <c r="HVT9" s="325"/>
      <c r="HVU9" s="325"/>
      <c r="HVV9" s="325"/>
      <c r="HVW9" s="325"/>
      <c r="HVX9" s="325"/>
      <c r="HVY9" s="325"/>
      <c r="HVZ9" s="325"/>
      <c r="HWA9" s="325"/>
      <c r="HWB9" s="325"/>
      <c r="HWC9" s="325"/>
      <c r="HWD9" s="325"/>
      <c r="HWE9" s="325"/>
      <c r="HWF9" s="325"/>
      <c r="HWG9" s="325"/>
      <c r="HWH9" s="325"/>
      <c r="HWI9" s="325"/>
      <c r="HWJ9" s="325"/>
      <c r="HWK9" s="325"/>
      <c r="HWL9" s="325"/>
      <c r="HWM9" s="325"/>
      <c r="HWN9" s="325"/>
      <c r="HWO9" s="325"/>
      <c r="HWP9" s="325"/>
      <c r="HWQ9" s="325"/>
      <c r="HWR9" s="325"/>
      <c r="HWS9" s="325"/>
      <c r="HWT9" s="325"/>
      <c r="HWU9" s="325"/>
      <c r="HWV9" s="325"/>
      <c r="HWW9" s="325"/>
      <c r="HWX9" s="325"/>
      <c r="HWY9" s="325"/>
      <c r="HWZ9" s="325"/>
      <c r="HXA9" s="325"/>
      <c r="HXB9" s="325"/>
      <c r="HXC9" s="325"/>
      <c r="HXD9" s="325"/>
      <c r="HXE9" s="325"/>
      <c r="HXF9" s="325"/>
      <c r="HXG9" s="325"/>
      <c r="HXH9" s="325"/>
      <c r="HXI9" s="325"/>
      <c r="HXJ9" s="325"/>
      <c r="HXK9" s="325"/>
      <c r="HXL9" s="325"/>
      <c r="HXM9" s="325"/>
      <c r="HXN9" s="325"/>
      <c r="HXO9" s="325"/>
      <c r="HXP9" s="325"/>
      <c r="HXQ9" s="325"/>
      <c r="HXR9" s="325"/>
      <c r="HXS9" s="325"/>
      <c r="HXT9" s="325"/>
      <c r="HXU9" s="325"/>
      <c r="HXV9" s="325"/>
      <c r="HXW9" s="325"/>
      <c r="HXX9" s="325"/>
      <c r="HXY9" s="325"/>
      <c r="HXZ9" s="325"/>
      <c r="HYA9" s="325"/>
      <c r="HYB9" s="325"/>
      <c r="HYC9" s="325"/>
      <c r="HYD9" s="325"/>
      <c r="HYE9" s="325"/>
      <c r="HYF9" s="325"/>
      <c r="HYG9" s="325"/>
      <c r="HYH9" s="325"/>
      <c r="HYI9" s="325"/>
      <c r="HYJ9" s="325"/>
      <c r="HYK9" s="325"/>
      <c r="HYL9" s="325"/>
      <c r="HYM9" s="325"/>
      <c r="HYN9" s="325"/>
      <c r="HYO9" s="325"/>
      <c r="HYP9" s="325"/>
      <c r="HYQ9" s="325"/>
      <c r="HYR9" s="325"/>
      <c r="HYS9" s="325"/>
      <c r="HYT9" s="325"/>
      <c r="HYU9" s="325"/>
      <c r="HYV9" s="325"/>
      <c r="HYW9" s="325"/>
      <c r="HYX9" s="325"/>
      <c r="HYY9" s="325"/>
      <c r="HYZ9" s="325"/>
      <c r="HZA9" s="325"/>
      <c r="HZB9" s="325"/>
      <c r="HZC9" s="325"/>
      <c r="HZD9" s="325"/>
      <c r="HZE9" s="325"/>
      <c r="HZF9" s="325"/>
      <c r="HZG9" s="325"/>
      <c r="HZH9" s="325"/>
      <c r="HZI9" s="325"/>
      <c r="HZJ9" s="325"/>
      <c r="HZK9" s="325"/>
      <c r="HZL9" s="325"/>
      <c r="HZM9" s="325"/>
      <c r="HZN9" s="325"/>
      <c r="HZO9" s="325"/>
      <c r="HZP9" s="325"/>
      <c r="HZQ9" s="325"/>
      <c r="HZR9" s="325"/>
      <c r="HZS9" s="325"/>
      <c r="HZT9" s="325"/>
      <c r="HZU9" s="325"/>
      <c r="HZV9" s="325"/>
      <c r="HZW9" s="325"/>
      <c r="HZX9" s="325"/>
      <c r="HZY9" s="325"/>
      <c r="HZZ9" s="325"/>
      <c r="IAA9" s="325"/>
      <c r="IAB9" s="325"/>
      <c r="IAC9" s="325"/>
      <c r="IAD9" s="325"/>
      <c r="IAE9" s="325"/>
      <c r="IAF9" s="325"/>
      <c r="IAG9" s="325"/>
      <c r="IAH9" s="325"/>
      <c r="IAI9" s="325"/>
      <c r="IAJ9" s="325"/>
      <c r="IAK9" s="325"/>
      <c r="IAL9" s="325"/>
      <c r="IAM9" s="325"/>
      <c r="IAN9" s="325"/>
      <c r="IAO9" s="325"/>
      <c r="IAP9" s="325"/>
      <c r="IAQ9" s="325"/>
      <c r="IAR9" s="325"/>
      <c r="IAS9" s="325"/>
      <c r="IAT9" s="325"/>
      <c r="IAU9" s="325"/>
      <c r="IAV9" s="325"/>
      <c r="IAW9" s="325"/>
      <c r="IAX9" s="325"/>
      <c r="IAY9" s="325"/>
      <c r="IAZ9" s="325"/>
      <c r="IBA9" s="325"/>
      <c r="IBB9" s="325"/>
      <c r="IBC9" s="325"/>
      <c r="IBD9" s="325"/>
      <c r="IBE9" s="325"/>
      <c r="IBF9" s="325"/>
      <c r="IBG9" s="325"/>
      <c r="IBH9" s="325"/>
      <c r="IBI9" s="325"/>
      <c r="IBJ9" s="325"/>
      <c r="IBK9" s="325"/>
      <c r="IBL9" s="325"/>
      <c r="IBM9" s="325"/>
      <c r="IBN9" s="325"/>
      <c r="IBO9" s="325"/>
      <c r="IBP9" s="325"/>
      <c r="IBQ9" s="325"/>
      <c r="IBR9" s="325"/>
      <c r="IBS9" s="325"/>
      <c r="IBT9" s="325"/>
      <c r="IBU9" s="325"/>
      <c r="IBV9" s="325"/>
      <c r="IBW9" s="325"/>
      <c r="IBX9" s="325"/>
      <c r="IBY9" s="325"/>
      <c r="IBZ9" s="325"/>
      <c r="ICA9" s="325"/>
      <c r="ICB9" s="325"/>
      <c r="ICC9" s="325"/>
      <c r="ICD9" s="325"/>
      <c r="ICE9" s="325"/>
      <c r="ICF9" s="325"/>
      <c r="ICG9" s="325"/>
      <c r="ICH9" s="325"/>
      <c r="ICI9" s="325"/>
      <c r="ICJ9" s="325"/>
      <c r="ICK9" s="325"/>
      <c r="ICL9" s="325"/>
      <c r="ICM9" s="325"/>
      <c r="ICN9" s="325"/>
      <c r="ICO9" s="325"/>
      <c r="ICP9" s="325"/>
      <c r="ICQ9" s="325"/>
      <c r="ICR9" s="325"/>
      <c r="ICS9" s="325"/>
      <c r="ICT9" s="325"/>
      <c r="ICU9" s="325"/>
      <c r="ICV9" s="325"/>
      <c r="ICW9" s="325"/>
      <c r="ICX9" s="325"/>
      <c r="ICY9" s="325"/>
      <c r="ICZ9" s="325"/>
      <c r="IDA9" s="325"/>
      <c r="IDB9" s="325"/>
      <c r="IDC9" s="325"/>
      <c r="IDD9" s="325"/>
      <c r="IDE9" s="325"/>
      <c r="IDF9" s="325"/>
      <c r="IDG9" s="325"/>
      <c r="IDH9" s="325"/>
      <c r="IDI9" s="325"/>
      <c r="IDJ9" s="325"/>
      <c r="IDK9" s="325"/>
      <c r="IDL9" s="325"/>
      <c r="IDM9" s="325"/>
      <c r="IDN9" s="325"/>
      <c r="IDO9" s="325"/>
      <c r="IDP9" s="325"/>
      <c r="IDQ9" s="325"/>
      <c r="IDR9" s="325"/>
      <c r="IDS9" s="325"/>
      <c r="IDT9" s="325"/>
      <c r="IDU9" s="325"/>
      <c r="IDV9" s="325"/>
      <c r="IDW9" s="325"/>
      <c r="IDX9" s="325"/>
      <c r="IDY9" s="325"/>
      <c r="IDZ9" s="325"/>
      <c r="IEA9" s="325"/>
      <c r="IEB9" s="325"/>
      <c r="IEC9" s="325"/>
      <c r="IED9" s="325"/>
      <c r="IEE9" s="325"/>
      <c r="IEF9" s="325"/>
      <c r="IEG9" s="325"/>
      <c r="IEH9" s="325"/>
      <c r="IEI9" s="325"/>
      <c r="IEJ9" s="325"/>
      <c r="IEK9" s="325"/>
      <c r="IEL9" s="325"/>
      <c r="IEM9" s="325"/>
      <c r="IEN9" s="325"/>
      <c r="IEO9" s="325"/>
      <c r="IEP9" s="325"/>
      <c r="IEQ9" s="325"/>
      <c r="IER9" s="325"/>
      <c r="IES9" s="325"/>
      <c r="IET9" s="325"/>
      <c r="IEU9" s="325"/>
      <c r="IEV9" s="325"/>
      <c r="IEW9" s="325"/>
      <c r="IEX9" s="325"/>
      <c r="IEY9" s="325"/>
      <c r="IEZ9" s="325"/>
      <c r="IFA9" s="325"/>
      <c r="IFB9" s="325"/>
      <c r="IFC9" s="325"/>
      <c r="IFD9" s="325"/>
      <c r="IFE9" s="325"/>
      <c r="IFF9" s="325"/>
      <c r="IFG9" s="325"/>
      <c r="IFH9" s="325"/>
      <c r="IFI9" s="325"/>
      <c r="IFJ9" s="325"/>
      <c r="IFK9" s="325"/>
      <c r="IFL9" s="325"/>
      <c r="IFM9" s="325"/>
      <c r="IFN9" s="325"/>
      <c r="IFO9" s="325"/>
      <c r="IFP9" s="325"/>
      <c r="IFQ9" s="325"/>
      <c r="IFR9" s="325"/>
      <c r="IFS9" s="325"/>
      <c r="IFT9" s="325"/>
      <c r="IFU9" s="325"/>
      <c r="IFV9" s="325"/>
      <c r="IFW9" s="325"/>
      <c r="IFX9" s="325"/>
      <c r="IFY9" s="325"/>
      <c r="IFZ9" s="325"/>
      <c r="IGA9" s="325"/>
      <c r="IGB9" s="325"/>
      <c r="IGC9" s="325"/>
      <c r="IGD9" s="325"/>
      <c r="IGE9" s="325"/>
      <c r="IGF9" s="325"/>
      <c r="IGG9" s="325"/>
      <c r="IGH9" s="325"/>
      <c r="IGI9" s="325"/>
      <c r="IGJ9" s="325"/>
      <c r="IGK9" s="325"/>
      <c r="IGL9" s="325"/>
      <c r="IGM9" s="325"/>
      <c r="IGN9" s="325"/>
      <c r="IGO9" s="325"/>
      <c r="IGP9" s="325"/>
      <c r="IGQ9" s="325"/>
      <c r="IGR9" s="325"/>
      <c r="IGS9" s="325"/>
      <c r="IGT9" s="325"/>
      <c r="IGU9" s="325"/>
      <c r="IGV9" s="325"/>
      <c r="IGW9" s="325"/>
      <c r="IGX9" s="325"/>
      <c r="IGY9" s="325"/>
      <c r="IGZ9" s="325"/>
      <c r="IHA9" s="325"/>
      <c r="IHB9" s="325"/>
      <c r="IHC9" s="325"/>
      <c r="IHD9" s="325"/>
      <c r="IHE9" s="325"/>
      <c r="IHF9" s="325"/>
      <c r="IHG9" s="325"/>
      <c r="IHH9" s="325"/>
      <c r="IHI9" s="325"/>
      <c r="IHJ9" s="325"/>
      <c r="IHK9" s="325"/>
      <c r="IHL9" s="325"/>
      <c r="IHM9" s="325"/>
      <c r="IHN9" s="325"/>
      <c r="IHO9" s="325"/>
      <c r="IHP9" s="325"/>
      <c r="IHQ9" s="325"/>
      <c r="IHR9" s="325"/>
      <c r="IHS9" s="325"/>
      <c r="IHT9" s="325"/>
      <c r="IHU9" s="325"/>
      <c r="IHV9" s="325"/>
      <c r="IHW9" s="325"/>
      <c r="IHX9" s="325"/>
      <c r="IHY9" s="325"/>
      <c r="IHZ9" s="325"/>
      <c r="IIA9" s="325"/>
      <c r="IIB9" s="325"/>
      <c r="IIC9" s="325"/>
      <c r="IID9" s="325"/>
      <c r="IIE9" s="325"/>
      <c r="IIF9" s="325"/>
      <c r="IIG9" s="325"/>
      <c r="IIH9" s="325"/>
      <c r="III9" s="325"/>
      <c r="IIJ9" s="325"/>
      <c r="IIK9" s="325"/>
      <c r="IIL9" s="325"/>
      <c r="IIM9" s="325"/>
      <c r="IIN9" s="325"/>
      <c r="IIO9" s="325"/>
      <c r="IIP9" s="325"/>
      <c r="IIQ9" s="325"/>
      <c r="IIR9" s="325"/>
      <c r="IIS9" s="325"/>
      <c r="IIT9" s="325"/>
      <c r="IIU9" s="325"/>
      <c r="IIV9" s="325"/>
      <c r="IIW9" s="325"/>
      <c r="IIX9" s="325"/>
      <c r="IIY9" s="325"/>
      <c r="IIZ9" s="325"/>
      <c r="IJA9" s="325"/>
      <c r="IJB9" s="325"/>
      <c r="IJC9" s="325"/>
      <c r="IJD9" s="325"/>
      <c r="IJE9" s="325"/>
      <c r="IJF9" s="325"/>
      <c r="IJG9" s="325"/>
      <c r="IJH9" s="325"/>
      <c r="IJI9" s="325"/>
      <c r="IJJ9" s="325"/>
      <c r="IJK9" s="325"/>
      <c r="IJL9" s="325"/>
      <c r="IJM9" s="325"/>
      <c r="IJN9" s="325"/>
      <c r="IJO9" s="325"/>
      <c r="IJP9" s="325"/>
      <c r="IJQ9" s="325"/>
      <c r="IJR9" s="325"/>
      <c r="IJS9" s="325"/>
      <c r="IJT9" s="325"/>
      <c r="IJU9" s="325"/>
      <c r="IJV9" s="325"/>
      <c r="IJW9" s="325"/>
      <c r="IJX9" s="325"/>
      <c r="IJY9" s="325"/>
      <c r="IJZ9" s="325"/>
      <c r="IKA9" s="325"/>
      <c r="IKB9" s="325"/>
      <c r="IKC9" s="325"/>
      <c r="IKD9" s="325"/>
      <c r="IKE9" s="325"/>
      <c r="IKF9" s="325"/>
      <c r="IKG9" s="325"/>
      <c r="IKH9" s="325"/>
      <c r="IKI9" s="325"/>
      <c r="IKJ9" s="325"/>
      <c r="IKK9" s="325"/>
      <c r="IKL9" s="325"/>
      <c r="IKM9" s="325"/>
      <c r="IKN9" s="325"/>
      <c r="IKO9" s="325"/>
      <c r="IKP9" s="325"/>
      <c r="IKQ9" s="325"/>
      <c r="IKR9" s="325"/>
      <c r="IKS9" s="325"/>
      <c r="IKT9" s="325"/>
      <c r="IKU9" s="325"/>
      <c r="IKV9" s="325"/>
      <c r="IKW9" s="325"/>
      <c r="IKX9" s="325"/>
      <c r="IKY9" s="325"/>
      <c r="IKZ9" s="325"/>
      <c r="ILA9" s="325"/>
      <c r="ILB9" s="325"/>
      <c r="ILC9" s="325"/>
      <c r="ILD9" s="325"/>
      <c r="ILE9" s="325"/>
      <c r="ILF9" s="325"/>
      <c r="ILG9" s="325"/>
      <c r="ILH9" s="325"/>
      <c r="ILI9" s="325"/>
      <c r="ILJ9" s="325"/>
      <c r="ILK9" s="325"/>
      <c r="ILL9" s="325"/>
      <c r="ILM9" s="325"/>
      <c r="ILN9" s="325"/>
      <c r="ILO9" s="325"/>
      <c r="ILP9" s="325"/>
      <c r="ILQ9" s="325"/>
      <c r="ILR9" s="325"/>
      <c r="ILS9" s="325"/>
      <c r="ILT9" s="325"/>
      <c r="ILU9" s="325"/>
      <c r="ILV9" s="325"/>
      <c r="ILW9" s="325"/>
      <c r="ILX9" s="325"/>
      <c r="ILY9" s="325"/>
      <c r="ILZ9" s="325"/>
      <c r="IMA9" s="325"/>
      <c r="IMB9" s="325"/>
      <c r="IMC9" s="325"/>
      <c r="IMD9" s="325"/>
      <c r="IME9" s="325"/>
      <c r="IMF9" s="325"/>
      <c r="IMG9" s="325"/>
      <c r="IMH9" s="325"/>
      <c r="IMI9" s="325"/>
      <c r="IMJ9" s="325"/>
      <c r="IMK9" s="325"/>
      <c r="IML9" s="325"/>
      <c r="IMM9" s="325"/>
      <c r="IMN9" s="325"/>
      <c r="IMO9" s="325"/>
      <c r="IMP9" s="325"/>
      <c r="IMQ9" s="325"/>
      <c r="IMR9" s="325"/>
      <c r="IMS9" s="325"/>
      <c r="IMT9" s="325"/>
      <c r="IMU9" s="325"/>
      <c r="IMV9" s="325"/>
      <c r="IMW9" s="325"/>
      <c r="IMX9" s="325"/>
      <c r="IMY9" s="325"/>
      <c r="IMZ9" s="325"/>
      <c r="INA9" s="325"/>
      <c r="INB9" s="325"/>
      <c r="INC9" s="325"/>
      <c r="IND9" s="325"/>
      <c r="INE9" s="325"/>
      <c r="INF9" s="325"/>
      <c r="ING9" s="325"/>
      <c r="INH9" s="325"/>
      <c r="INI9" s="325"/>
      <c r="INJ9" s="325"/>
      <c r="INK9" s="325"/>
      <c r="INL9" s="325"/>
      <c r="INM9" s="325"/>
      <c r="INN9" s="325"/>
      <c r="INO9" s="325"/>
      <c r="INP9" s="325"/>
      <c r="INQ9" s="325"/>
      <c r="INR9" s="325"/>
      <c r="INS9" s="325"/>
      <c r="INT9" s="325"/>
      <c r="INU9" s="325"/>
      <c r="INV9" s="325"/>
      <c r="INW9" s="325"/>
      <c r="INX9" s="325"/>
      <c r="INY9" s="325"/>
      <c r="INZ9" s="325"/>
      <c r="IOA9" s="325"/>
      <c r="IOB9" s="325"/>
      <c r="IOC9" s="325"/>
      <c r="IOD9" s="325"/>
      <c r="IOE9" s="325"/>
      <c r="IOF9" s="325"/>
      <c r="IOG9" s="325"/>
      <c r="IOH9" s="325"/>
      <c r="IOI9" s="325"/>
      <c r="IOJ9" s="325"/>
      <c r="IOK9" s="325"/>
      <c r="IOL9" s="325"/>
      <c r="IOM9" s="325"/>
      <c r="ION9" s="325"/>
      <c r="IOO9" s="325"/>
      <c r="IOP9" s="325"/>
      <c r="IOQ9" s="325"/>
      <c r="IOR9" s="325"/>
      <c r="IOS9" s="325"/>
      <c r="IOT9" s="325"/>
      <c r="IOU9" s="325"/>
      <c r="IOV9" s="325"/>
      <c r="IOW9" s="325"/>
      <c r="IOX9" s="325"/>
      <c r="IOY9" s="325"/>
      <c r="IOZ9" s="325"/>
      <c r="IPA9" s="325"/>
      <c r="IPB9" s="325"/>
      <c r="IPC9" s="325"/>
      <c r="IPD9" s="325"/>
      <c r="IPE9" s="325"/>
      <c r="IPF9" s="325"/>
      <c r="IPG9" s="325"/>
      <c r="IPH9" s="325"/>
      <c r="IPI9" s="325"/>
      <c r="IPJ9" s="325"/>
      <c r="IPK9" s="325"/>
      <c r="IPL9" s="325"/>
      <c r="IPM9" s="325"/>
      <c r="IPN9" s="325"/>
      <c r="IPO9" s="325"/>
      <c r="IPP9" s="325"/>
      <c r="IPQ9" s="325"/>
      <c r="IPR9" s="325"/>
      <c r="IPS9" s="325"/>
      <c r="IPT9" s="325"/>
      <c r="IPU9" s="325"/>
      <c r="IPV9" s="325"/>
      <c r="IPW9" s="325"/>
      <c r="IPX9" s="325"/>
      <c r="IPY9" s="325"/>
      <c r="IPZ9" s="325"/>
      <c r="IQA9" s="325"/>
      <c r="IQB9" s="325"/>
      <c r="IQC9" s="325"/>
      <c r="IQD9" s="325"/>
      <c r="IQE9" s="325"/>
      <c r="IQF9" s="325"/>
      <c r="IQG9" s="325"/>
      <c r="IQH9" s="325"/>
      <c r="IQI9" s="325"/>
      <c r="IQJ9" s="325"/>
      <c r="IQK9" s="325"/>
      <c r="IQL9" s="325"/>
      <c r="IQM9" s="325"/>
      <c r="IQN9" s="325"/>
      <c r="IQO9" s="325"/>
      <c r="IQP9" s="325"/>
      <c r="IQQ9" s="325"/>
      <c r="IQR9" s="325"/>
      <c r="IQS9" s="325"/>
      <c r="IQT9" s="325"/>
      <c r="IQU9" s="325"/>
      <c r="IQV9" s="325"/>
      <c r="IQW9" s="325"/>
      <c r="IQX9" s="325"/>
      <c r="IQY9" s="325"/>
      <c r="IQZ9" s="325"/>
      <c r="IRA9" s="325"/>
      <c r="IRB9" s="325"/>
      <c r="IRC9" s="325"/>
      <c r="IRD9" s="325"/>
      <c r="IRE9" s="325"/>
      <c r="IRF9" s="325"/>
      <c r="IRG9" s="325"/>
      <c r="IRH9" s="325"/>
      <c r="IRI9" s="325"/>
      <c r="IRJ9" s="325"/>
      <c r="IRK9" s="325"/>
      <c r="IRL9" s="325"/>
      <c r="IRM9" s="325"/>
      <c r="IRN9" s="325"/>
      <c r="IRO9" s="325"/>
      <c r="IRP9" s="325"/>
      <c r="IRQ9" s="325"/>
      <c r="IRR9" s="325"/>
      <c r="IRS9" s="325"/>
      <c r="IRT9" s="325"/>
      <c r="IRU9" s="325"/>
      <c r="IRV9" s="325"/>
      <c r="IRW9" s="325"/>
      <c r="IRX9" s="325"/>
      <c r="IRY9" s="325"/>
      <c r="IRZ9" s="325"/>
      <c r="ISA9" s="325"/>
      <c r="ISB9" s="325"/>
      <c r="ISC9" s="325"/>
      <c r="ISD9" s="325"/>
      <c r="ISE9" s="325"/>
      <c r="ISF9" s="325"/>
      <c r="ISG9" s="325"/>
      <c r="ISH9" s="325"/>
      <c r="ISI9" s="325"/>
      <c r="ISJ9" s="325"/>
      <c r="ISK9" s="325"/>
      <c r="ISL9" s="325"/>
      <c r="ISM9" s="325"/>
      <c r="ISN9" s="325"/>
      <c r="ISO9" s="325"/>
      <c r="ISP9" s="325"/>
      <c r="ISQ9" s="325"/>
      <c r="ISR9" s="325"/>
      <c r="ISS9" s="325"/>
      <c r="IST9" s="325"/>
      <c r="ISU9" s="325"/>
      <c r="ISV9" s="325"/>
      <c r="ISW9" s="325"/>
      <c r="ISX9" s="325"/>
      <c r="ISY9" s="325"/>
      <c r="ISZ9" s="325"/>
      <c r="ITA9" s="325"/>
      <c r="ITB9" s="325"/>
      <c r="ITC9" s="325"/>
      <c r="ITD9" s="325"/>
      <c r="ITE9" s="325"/>
      <c r="ITF9" s="325"/>
      <c r="ITG9" s="325"/>
      <c r="ITH9" s="325"/>
      <c r="ITI9" s="325"/>
      <c r="ITJ9" s="325"/>
      <c r="ITK9" s="325"/>
      <c r="ITL9" s="325"/>
      <c r="ITM9" s="325"/>
      <c r="ITN9" s="325"/>
      <c r="ITO9" s="325"/>
      <c r="ITP9" s="325"/>
      <c r="ITQ9" s="325"/>
      <c r="ITR9" s="325"/>
      <c r="ITS9" s="325"/>
      <c r="ITT9" s="325"/>
      <c r="ITU9" s="325"/>
      <c r="ITV9" s="325"/>
      <c r="ITW9" s="325"/>
      <c r="ITX9" s="325"/>
      <c r="ITY9" s="325"/>
      <c r="ITZ9" s="325"/>
      <c r="IUA9" s="325"/>
      <c r="IUB9" s="325"/>
      <c r="IUC9" s="325"/>
      <c r="IUD9" s="325"/>
      <c r="IUE9" s="325"/>
      <c r="IUF9" s="325"/>
      <c r="IUG9" s="325"/>
      <c r="IUH9" s="325"/>
      <c r="IUI9" s="325"/>
      <c r="IUJ9" s="325"/>
      <c r="IUK9" s="325"/>
      <c r="IUL9" s="325"/>
      <c r="IUM9" s="325"/>
      <c r="IUN9" s="325"/>
      <c r="IUO9" s="325"/>
      <c r="IUP9" s="325"/>
      <c r="IUQ9" s="325"/>
      <c r="IUR9" s="325"/>
      <c r="IUS9" s="325"/>
      <c r="IUT9" s="325"/>
      <c r="IUU9" s="325"/>
      <c r="IUV9" s="325"/>
      <c r="IUW9" s="325"/>
      <c r="IUX9" s="325"/>
      <c r="IUY9" s="325"/>
      <c r="IUZ9" s="325"/>
      <c r="IVA9" s="325"/>
      <c r="IVB9" s="325"/>
      <c r="IVC9" s="325"/>
      <c r="IVD9" s="325"/>
      <c r="IVE9" s="325"/>
      <c r="IVF9" s="325"/>
      <c r="IVG9" s="325"/>
      <c r="IVH9" s="325"/>
      <c r="IVI9" s="325"/>
      <c r="IVJ9" s="325"/>
      <c r="IVK9" s="325"/>
      <c r="IVL9" s="325"/>
      <c r="IVM9" s="325"/>
      <c r="IVN9" s="325"/>
      <c r="IVO9" s="325"/>
      <c r="IVP9" s="325"/>
      <c r="IVQ9" s="325"/>
      <c r="IVR9" s="325"/>
      <c r="IVS9" s="325"/>
      <c r="IVT9" s="325"/>
      <c r="IVU9" s="325"/>
      <c r="IVV9" s="325"/>
      <c r="IVW9" s="325"/>
      <c r="IVX9" s="325"/>
      <c r="IVY9" s="325"/>
      <c r="IVZ9" s="325"/>
      <c r="IWA9" s="325"/>
      <c r="IWB9" s="325"/>
      <c r="IWC9" s="325"/>
      <c r="IWD9" s="325"/>
      <c r="IWE9" s="325"/>
      <c r="IWF9" s="325"/>
      <c r="IWG9" s="325"/>
      <c r="IWH9" s="325"/>
      <c r="IWI9" s="325"/>
      <c r="IWJ9" s="325"/>
      <c r="IWK9" s="325"/>
      <c r="IWL9" s="325"/>
      <c r="IWM9" s="325"/>
      <c r="IWN9" s="325"/>
      <c r="IWO9" s="325"/>
      <c r="IWP9" s="325"/>
      <c r="IWQ9" s="325"/>
      <c r="IWR9" s="325"/>
      <c r="IWS9" s="325"/>
      <c r="IWT9" s="325"/>
      <c r="IWU9" s="325"/>
      <c r="IWV9" s="325"/>
      <c r="IWW9" s="325"/>
      <c r="IWX9" s="325"/>
      <c r="IWY9" s="325"/>
      <c r="IWZ9" s="325"/>
      <c r="IXA9" s="325"/>
      <c r="IXB9" s="325"/>
      <c r="IXC9" s="325"/>
      <c r="IXD9" s="325"/>
      <c r="IXE9" s="325"/>
      <c r="IXF9" s="325"/>
      <c r="IXG9" s="325"/>
      <c r="IXH9" s="325"/>
      <c r="IXI9" s="325"/>
      <c r="IXJ9" s="325"/>
      <c r="IXK9" s="325"/>
      <c r="IXL9" s="325"/>
      <c r="IXM9" s="325"/>
      <c r="IXN9" s="325"/>
      <c r="IXO9" s="325"/>
      <c r="IXP9" s="325"/>
      <c r="IXQ9" s="325"/>
      <c r="IXR9" s="325"/>
      <c r="IXS9" s="325"/>
      <c r="IXT9" s="325"/>
      <c r="IXU9" s="325"/>
      <c r="IXV9" s="325"/>
      <c r="IXW9" s="325"/>
      <c r="IXX9" s="325"/>
      <c r="IXY9" s="325"/>
      <c r="IXZ9" s="325"/>
      <c r="IYA9" s="325"/>
      <c r="IYB9" s="325"/>
      <c r="IYC9" s="325"/>
      <c r="IYD9" s="325"/>
      <c r="IYE9" s="325"/>
      <c r="IYF9" s="325"/>
      <c r="IYG9" s="325"/>
      <c r="IYH9" s="325"/>
      <c r="IYI9" s="325"/>
      <c r="IYJ9" s="325"/>
      <c r="IYK9" s="325"/>
      <c r="IYL9" s="325"/>
      <c r="IYM9" s="325"/>
      <c r="IYN9" s="325"/>
      <c r="IYO9" s="325"/>
      <c r="IYP9" s="325"/>
      <c r="IYQ9" s="325"/>
      <c r="IYR9" s="325"/>
      <c r="IYS9" s="325"/>
      <c r="IYT9" s="325"/>
      <c r="IYU9" s="325"/>
      <c r="IYV9" s="325"/>
      <c r="IYW9" s="325"/>
      <c r="IYX9" s="325"/>
      <c r="IYY9" s="325"/>
      <c r="IYZ9" s="325"/>
      <c r="IZA9" s="325"/>
      <c r="IZB9" s="325"/>
      <c r="IZC9" s="325"/>
      <c r="IZD9" s="325"/>
      <c r="IZE9" s="325"/>
      <c r="IZF9" s="325"/>
      <c r="IZG9" s="325"/>
      <c r="IZH9" s="325"/>
      <c r="IZI9" s="325"/>
      <c r="IZJ9" s="325"/>
      <c r="IZK9" s="325"/>
      <c r="IZL9" s="325"/>
      <c r="IZM9" s="325"/>
      <c r="IZN9" s="325"/>
      <c r="IZO9" s="325"/>
      <c r="IZP9" s="325"/>
      <c r="IZQ9" s="325"/>
      <c r="IZR9" s="325"/>
      <c r="IZS9" s="325"/>
      <c r="IZT9" s="325"/>
      <c r="IZU9" s="325"/>
      <c r="IZV9" s="325"/>
      <c r="IZW9" s="325"/>
      <c r="IZX9" s="325"/>
      <c r="IZY9" s="325"/>
      <c r="IZZ9" s="325"/>
      <c r="JAA9" s="325"/>
      <c r="JAB9" s="325"/>
      <c r="JAC9" s="325"/>
      <c r="JAD9" s="325"/>
      <c r="JAE9" s="325"/>
      <c r="JAF9" s="325"/>
      <c r="JAG9" s="325"/>
      <c r="JAH9" s="325"/>
      <c r="JAI9" s="325"/>
      <c r="JAJ9" s="325"/>
      <c r="JAK9" s="325"/>
      <c r="JAL9" s="325"/>
      <c r="JAM9" s="325"/>
      <c r="JAN9" s="325"/>
      <c r="JAO9" s="325"/>
      <c r="JAP9" s="325"/>
      <c r="JAQ9" s="325"/>
      <c r="JAR9" s="325"/>
      <c r="JAS9" s="325"/>
      <c r="JAT9" s="325"/>
      <c r="JAU9" s="325"/>
      <c r="JAV9" s="325"/>
      <c r="JAW9" s="325"/>
      <c r="JAX9" s="325"/>
      <c r="JAY9" s="325"/>
      <c r="JAZ9" s="325"/>
      <c r="JBA9" s="325"/>
      <c r="JBB9" s="325"/>
      <c r="JBC9" s="325"/>
      <c r="JBD9" s="325"/>
      <c r="JBE9" s="325"/>
      <c r="JBF9" s="325"/>
      <c r="JBG9" s="325"/>
      <c r="JBH9" s="325"/>
      <c r="JBI9" s="325"/>
      <c r="JBJ9" s="325"/>
      <c r="JBK9" s="325"/>
      <c r="JBL9" s="325"/>
      <c r="JBM9" s="325"/>
      <c r="JBN9" s="325"/>
      <c r="JBO9" s="325"/>
      <c r="JBP9" s="325"/>
      <c r="JBQ9" s="325"/>
      <c r="JBR9" s="325"/>
      <c r="JBS9" s="325"/>
      <c r="JBT9" s="325"/>
      <c r="JBU9" s="325"/>
      <c r="JBV9" s="325"/>
      <c r="JBW9" s="325"/>
      <c r="JBX9" s="325"/>
      <c r="JBY9" s="325"/>
      <c r="JBZ9" s="325"/>
      <c r="JCA9" s="325"/>
      <c r="JCB9" s="325"/>
      <c r="JCC9" s="325"/>
      <c r="JCD9" s="325"/>
      <c r="JCE9" s="325"/>
      <c r="JCF9" s="325"/>
      <c r="JCG9" s="325"/>
      <c r="JCH9" s="325"/>
      <c r="JCI9" s="325"/>
      <c r="JCJ9" s="325"/>
      <c r="JCK9" s="325"/>
      <c r="JCL9" s="325"/>
      <c r="JCM9" s="325"/>
      <c r="JCN9" s="325"/>
      <c r="JCO9" s="325"/>
      <c r="JCP9" s="325"/>
      <c r="JCQ9" s="325"/>
      <c r="JCR9" s="325"/>
      <c r="JCS9" s="325"/>
      <c r="JCT9" s="325"/>
      <c r="JCU9" s="325"/>
      <c r="JCV9" s="325"/>
      <c r="JCW9" s="325"/>
      <c r="JCX9" s="325"/>
      <c r="JCY9" s="325"/>
      <c r="JCZ9" s="325"/>
      <c r="JDA9" s="325"/>
      <c r="JDB9" s="325"/>
      <c r="JDC9" s="325"/>
      <c r="JDD9" s="325"/>
      <c r="JDE9" s="325"/>
      <c r="JDF9" s="325"/>
      <c r="JDG9" s="325"/>
      <c r="JDH9" s="325"/>
      <c r="JDI9" s="325"/>
      <c r="JDJ9" s="325"/>
      <c r="JDK9" s="325"/>
      <c r="JDL9" s="325"/>
      <c r="JDM9" s="325"/>
      <c r="JDN9" s="325"/>
      <c r="JDO9" s="325"/>
      <c r="JDP9" s="325"/>
      <c r="JDQ9" s="325"/>
      <c r="JDR9" s="325"/>
      <c r="JDS9" s="325"/>
      <c r="JDT9" s="325"/>
      <c r="JDU9" s="325"/>
      <c r="JDV9" s="325"/>
      <c r="JDW9" s="325"/>
      <c r="JDX9" s="325"/>
      <c r="JDY9" s="325"/>
      <c r="JDZ9" s="325"/>
      <c r="JEA9" s="325"/>
      <c r="JEB9" s="325"/>
      <c r="JEC9" s="325"/>
      <c r="JED9" s="325"/>
      <c r="JEE9" s="325"/>
      <c r="JEF9" s="325"/>
      <c r="JEG9" s="325"/>
      <c r="JEH9" s="325"/>
      <c r="JEI9" s="325"/>
      <c r="JEJ9" s="325"/>
      <c r="JEK9" s="325"/>
      <c r="JEL9" s="325"/>
      <c r="JEM9" s="325"/>
      <c r="JEN9" s="325"/>
      <c r="JEO9" s="325"/>
      <c r="JEP9" s="325"/>
      <c r="JEQ9" s="325"/>
      <c r="JER9" s="325"/>
      <c r="JES9" s="325"/>
      <c r="JET9" s="325"/>
      <c r="JEU9" s="325"/>
      <c r="JEV9" s="325"/>
      <c r="JEW9" s="325"/>
      <c r="JEX9" s="325"/>
      <c r="JEY9" s="325"/>
      <c r="JEZ9" s="325"/>
      <c r="JFA9" s="325"/>
      <c r="JFB9" s="325"/>
      <c r="JFC9" s="325"/>
      <c r="JFD9" s="325"/>
      <c r="JFE9" s="325"/>
      <c r="JFF9" s="325"/>
      <c r="JFG9" s="325"/>
      <c r="JFH9" s="325"/>
      <c r="JFI9" s="325"/>
      <c r="JFJ9" s="325"/>
      <c r="JFK9" s="325"/>
      <c r="JFL9" s="325"/>
      <c r="JFM9" s="325"/>
      <c r="JFN9" s="325"/>
      <c r="JFO9" s="325"/>
      <c r="JFP9" s="325"/>
      <c r="JFQ9" s="325"/>
      <c r="JFR9" s="325"/>
      <c r="JFS9" s="325"/>
      <c r="JFT9" s="325"/>
      <c r="JFU9" s="325"/>
      <c r="JFV9" s="325"/>
      <c r="JFW9" s="325"/>
      <c r="JFX9" s="325"/>
      <c r="JFY9" s="325"/>
      <c r="JFZ9" s="325"/>
      <c r="JGA9" s="325"/>
      <c r="JGB9" s="325"/>
      <c r="JGC9" s="325"/>
      <c r="JGD9" s="325"/>
      <c r="JGE9" s="325"/>
      <c r="JGF9" s="325"/>
      <c r="JGG9" s="325"/>
      <c r="JGH9" s="325"/>
      <c r="JGI9" s="325"/>
      <c r="JGJ9" s="325"/>
      <c r="JGK9" s="325"/>
      <c r="JGL9" s="325"/>
      <c r="JGM9" s="325"/>
      <c r="JGN9" s="325"/>
      <c r="JGO9" s="325"/>
      <c r="JGP9" s="325"/>
      <c r="JGQ9" s="325"/>
      <c r="JGR9" s="325"/>
      <c r="JGS9" s="325"/>
      <c r="JGT9" s="325"/>
      <c r="JGU9" s="325"/>
      <c r="JGV9" s="325"/>
      <c r="JGW9" s="325"/>
      <c r="JGX9" s="325"/>
      <c r="JGY9" s="325"/>
      <c r="JGZ9" s="325"/>
      <c r="JHA9" s="325"/>
      <c r="JHB9" s="325"/>
      <c r="JHC9" s="325"/>
      <c r="JHD9" s="325"/>
      <c r="JHE9" s="325"/>
      <c r="JHF9" s="325"/>
      <c r="JHG9" s="325"/>
      <c r="JHH9" s="325"/>
      <c r="JHI9" s="325"/>
      <c r="JHJ9" s="325"/>
      <c r="JHK9" s="325"/>
      <c r="JHL9" s="325"/>
      <c r="JHM9" s="325"/>
      <c r="JHN9" s="325"/>
      <c r="JHO9" s="325"/>
      <c r="JHP9" s="325"/>
      <c r="JHQ9" s="325"/>
      <c r="JHR9" s="325"/>
      <c r="JHS9" s="325"/>
      <c r="JHT9" s="325"/>
      <c r="JHU9" s="325"/>
      <c r="JHV9" s="325"/>
      <c r="JHW9" s="325"/>
      <c r="JHX9" s="325"/>
      <c r="JHY9" s="325"/>
      <c r="JHZ9" s="325"/>
      <c r="JIA9" s="325"/>
      <c r="JIB9" s="325"/>
      <c r="JIC9" s="325"/>
      <c r="JID9" s="325"/>
      <c r="JIE9" s="325"/>
      <c r="JIF9" s="325"/>
      <c r="JIG9" s="325"/>
      <c r="JIH9" s="325"/>
      <c r="JII9" s="325"/>
      <c r="JIJ9" s="325"/>
      <c r="JIK9" s="325"/>
      <c r="JIL9" s="325"/>
      <c r="JIM9" s="325"/>
      <c r="JIN9" s="325"/>
      <c r="JIO9" s="325"/>
      <c r="JIP9" s="325"/>
      <c r="JIQ9" s="325"/>
      <c r="JIR9" s="325"/>
      <c r="JIS9" s="325"/>
      <c r="JIT9" s="325"/>
      <c r="JIU9" s="325"/>
      <c r="JIV9" s="325"/>
      <c r="JIW9" s="325"/>
      <c r="JIX9" s="325"/>
      <c r="JIY9" s="325"/>
      <c r="JIZ9" s="325"/>
      <c r="JJA9" s="325"/>
      <c r="JJB9" s="325"/>
      <c r="JJC9" s="325"/>
      <c r="JJD9" s="325"/>
      <c r="JJE9" s="325"/>
      <c r="JJF9" s="325"/>
      <c r="JJG9" s="325"/>
      <c r="JJH9" s="325"/>
      <c r="JJI9" s="325"/>
      <c r="JJJ9" s="325"/>
      <c r="JJK9" s="325"/>
      <c r="JJL9" s="325"/>
      <c r="JJM9" s="325"/>
      <c r="JJN9" s="325"/>
      <c r="JJO9" s="325"/>
      <c r="JJP9" s="325"/>
      <c r="JJQ9" s="325"/>
      <c r="JJR9" s="325"/>
      <c r="JJS9" s="325"/>
      <c r="JJT9" s="325"/>
      <c r="JJU9" s="325"/>
      <c r="JJV9" s="325"/>
      <c r="JJW9" s="325"/>
      <c r="JJX9" s="325"/>
      <c r="JJY9" s="325"/>
      <c r="JJZ9" s="325"/>
      <c r="JKA9" s="325"/>
      <c r="JKB9" s="325"/>
      <c r="JKC9" s="325"/>
      <c r="JKD9" s="325"/>
      <c r="JKE9" s="325"/>
      <c r="JKF9" s="325"/>
      <c r="JKG9" s="325"/>
      <c r="JKH9" s="325"/>
      <c r="JKI9" s="325"/>
      <c r="JKJ9" s="325"/>
      <c r="JKK9" s="325"/>
      <c r="JKL9" s="325"/>
      <c r="JKM9" s="325"/>
      <c r="JKN9" s="325"/>
      <c r="JKO9" s="325"/>
      <c r="JKP9" s="325"/>
      <c r="JKQ9" s="325"/>
      <c r="JKR9" s="325"/>
      <c r="JKS9" s="325"/>
      <c r="JKT9" s="325"/>
      <c r="JKU9" s="325"/>
      <c r="JKV9" s="325"/>
      <c r="JKW9" s="325"/>
      <c r="JKX9" s="325"/>
      <c r="JKY9" s="325"/>
      <c r="JKZ9" s="325"/>
      <c r="JLA9" s="325"/>
      <c r="JLB9" s="325"/>
      <c r="JLC9" s="325"/>
      <c r="JLD9" s="325"/>
      <c r="JLE9" s="325"/>
      <c r="JLF9" s="325"/>
      <c r="JLG9" s="325"/>
      <c r="JLH9" s="325"/>
      <c r="JLI9" s="325"/>
      <c r="JLJ9" s="325"/>
      <c r="JLK9" s="325"/>
      <c r="JLL9" s="325"/>
      <c r="JLM9" s="325"/>
      <c r="JLN9" s="325"/>
      <c r="JLO9" s="325"/>
      <c r="JLP9" s="325"/>
      <c r="JLQ9" s="325"/>
      <c r="JLR9" s="325"/>
      <c r="JLS9" s="325"/>
      <c r="JLT9" s="325"/>
      <c r="JLU9" s="325"/>
      <c r="JLV9" s="325"/>
      <c r="JLW9" s="325"/>
      <c r="JLX9" s="325"/>
      <c r="JLY9" s="325"/>
      <c r="JLZ9" s="325"/>
      <c r="JMA9" s="325"/>
      <c r="JMB9" s="325"/>
      <c r="JMC9" s="325"/>
      <c r="JMD9" s="325"/>
      <c r="JME9" s="325"/>
      <c r="JMF9" s="325"/>
      <c r="JMG9" s="325"/>
      <c r="JMH9" s="325"/>
      <c r="JMI9" s="325"/>
      <c r="JMJ9" s="325"/>
      <c r="JMK9" s="325"/>
      <c r="JML9" s="325"/>
      <c r="JMM9" s="325"/>
      <c r="JMN9" s="325"/>
      <c r="JMO9" s="325"/>
      <c r="JMP9" s="325"/>
      <c r="JMQ9" s="325"/>
      <c r="JMR9" s="325"/>
      <c r="JMS9" s="325"/>
      <c r="JMT9" s="325"/>
      <c r="JMU9" s="325"/>
      <c r="JMV9" s="325"/>
      <c r="JMW9" s="325"/>
      <c r="JMX9" s="325"/>
      <c r="JMY9" s="325"/>
      <c r="JMZ9" s="325"/>
      <c r="JNA9" s="325"/>
      <c r="JNB9" s="325"/>
      <c r="JNC9" s="325"/>
      <c r="JND9" s="325"/>
      <c r="JNE9" s="325"/>
      <c r="JNF9" s="325"/>
      <c r="JNG9" s="325"/>
      <c r="JNH9" s="325"/>
      <c r="JNI9" s="325"/>
      <c r="JNJ9" s="325"/>
      <c r="JNK9" s="325"/>
      <c r="JNL9" s="325"/>
      <c r="JNM9" s="325"/>
      <c r="JNN9" s="325"/>
      <c r="JNO9" s="325"/>
      <c r="JNP9" s="325"/>
      <c r="JNQ9" s="325"/>
      <c r="JNR9" s="325"/>
      <c r="JNS9" s="325"/>
      <c r="JNT9" s="325"/>
      <c r="JNU9" s="325"/>
      <c r="JNV9" s="325"/>
      <c r="JNW9" s="325"/>
      <c r="JNX9" s="325"/>
      <c r="JNY9" s="325"/>
      <c r="JNZ9" s="325"/>
      <c r="JOA9" s="325"/>
      <c r="JOB9" s="325"/>
      <c r="JOC9" s="325"/>
      <c r="JOD9" s="325"/>
      <c r="JOE9" s="325"/>
      <c r="JOF9" s="325"/>
      <c r="JOG9" s="325"/>
      <c r="JOH9" s="325"/>
      <c r="JOI9" s="325"/>
      <c r="JOJ9" s="325"/>
      <c r="JOK9" s="325"/>
      <c r="JOL9" s="325"/>
      <c r="JOM9" s="325"/>
      <c r="JON9" s="325"/>
      <c r="JOO9" s="325"/>
      <c r="JOP9" s="325"/>
      <c r="JOQ9" s="325"/>
      <c r="JOR9" s="325"/>
      <c r="JOS9" s="325"/>
      <c r="JOT9" s="325"/>
      <c r="JOU9" s="325"/>
      <c r="JOV9" s="325"/>
      <c r="JOW9" s="325"/>
      <c r="JOX9" s="325"/>
      <c r="JOY9" s="325"/>
      <c r="JOZ9" s="325"/>
      <c r="JPA9" s="325"/>
      <c r="JPB9" s="325"/>
      <c r="JPC9" s="325"/>
      <c r="JPD9" s="325"/>
      <c r="JPE9" s="325"/>
      <c r="JPF9" s="325"/>
      <c r="JPG9" s="325"/>
      <c r="JPH9" s="325"/>
      <c r="JPI9" s="325"/>
      <c r="JPJ9" s="325"/>
      <c r="JPK9" s="325"/>
      <c r="JPL9" s="325"/>
      <c r="JPM9" s="325"/>
      <c r="JPN9" s="325"/>
      <c r="JPO9" s="325"/>
      <c r="JPP9" s="325"/>
      <c r="JPQ9" s="325"/>
      <c r="JPR9" s="325"/>
      <c r="JPS9" s="325"/>
      <c r="JPT9" s="325"/>
      <c r="JPU9" s="325"/>
      <c r="JPV9" s="325"/>
      <c r="JPW9" s="325"/>
      <c r="JPX9" s="325"/>
      <c r="JPY9" s="325"/>
      <c r="JPZ9" s="325"/>
      <c r="JQA9" s="325"/>
      <c r="JQB9" s="325"/>
      <c r="JQC9" s="325"/>
      <c r="JQD9" s="325"/>
      <c r="JQE9" s="325"/>
      <c r="JQF9" s="325"/>
      <c r="JQG9" s="325"/>
      <c r="JQH9" s="325"/>
      <c r="JQI9" s="325"/>
      <c r="JQJ9" s="325"/>
      <c r="JQK9" s="325"/>
      <c r="JQL9" s="325"/>
      <c r="JQM9" s="325"/>
      <c r="JQN9" s="325"/>
      <c r="JQO9" s="325"/>
      <c r="JQP9" s="325"/>
      <c r="JQQ9" s="325"/>
      <c r="JQR9" s="325"/>
      <c r="JQS9" s="325"/>
      <c r="JQT9" s="325"/>
      <c r="JQU9" s="325"/>
      <c r="JQV9" s="325"/>
      <c r="JQW9" s="325"/>
      <c r="JQX9" s="325"/>
      <c r="JQY9" s="325"/>
      <c r="JQZ9" s="325"/>
      <c r="JRA9" s="325"/>
      <c r="JRB9" s="325"/>
      <c r="JRC9" s="325"/>
      <c r="JRD9" s="325"/>
      <c r="JRE9" s="325"/>
      <c r="JRF9" s="325"/>
      <c r="JRG9" s="325"/>
      <c r="JRH9" s="325"/>
      <c r="JRI9" s="325"/>
      <c r="JRJ9" s="325"/>
      <c r="JRK9" s="325"/>
      <c r="JRL9" s="325"/>
      <c r="JRM9" s="325"/>
      <c r="JRN9" s="325"/>
      <c r="JRO9" s="325"/>
      <c r="JRP9" s="325"/>
      <c r="JRQ9" s="325"/>
      <c r="JRR9" s="325"/>
      <c r="JRS9" s="325"/>
      <c r="JRT9" s="325"/>
      <c r="JRU9" s="325"/>
      <c r="JRV9" s="325"/>
      <c r="JRW9" s="325"/>
      <c r="JRX9" s="325"/>
      <c r="JRY9" s="325"/>
      <c r="JRZ9" s="325"/>
      <c r="JSA9" s="325"/>
      <c r="JSB9" s="325"/>
      <c r="JSC9" s="325"/>
      <c r="JSD9" s="325"/>
      <c r="JSE9" s="325"/>
      <c r="JSF9" s="325"/>
      <c r="JSG9" s="325"/>
      <c r="JSH9" s="325"/>
      <c r="JSI9" s="325"/>
      <c r="JSJ9" s="325"/>
      <c r="JSK9" s="325"/>
      <c r="JSL9" s="325"/>
      <c r="JSM9" s="325"/>
      <c r="JSN9" s="325"/>
      <c r="JSO9" s="325"/>
      <c r="JSP9" s="325"/>
      <c r="JSQ9" s="325"/>
      <c r="JSR9" s="325"/>
      <c r="JSS9" s="325"/>
      <c r="JST9" s="325"/>
      <c r="JSU9" s="325"/>
      <c r="JSV9" s="325"/>
      <c r="JSW9" s="325"/>
      <c r="JSX9" s="325"/>
      <c r="JSY9" s="325"/>
      <c r="JSZ9" s="325"/>
      <c r="JTA9" s="325"/>
      <c r="JTB9" s="325"/>
      <c r="JTC9" s="325"/>
      <c r="JTD9" s="325"/>
      <c r="JTE9" s="325"/>
      <c r="JTF9" s="325"/>
      <c r="JTG9" s="325"/>
      <c r="JTH9" s="325"/>
      <c r="JTI9" s="325"/>
      <c r="JTJ9" s="325"/>
      <c r="JTK9" s="325"/>
      <c r="JTL9" s="325"/>
      <c r="JTM9" s="325"/>
      <c r="JTN9" s="325"/>
      <c r="JTO9" s="325"/>
      <c r="JTP9" s="325"/>
      <c r="JTQ9" s="325"/>
      <c r="JTR9" s="325"/>
      <c r="JTS9" s="325"/>
      <c r="JTT9" s="325"/>
      <c r="JTU9" s="325"/>
      <c r="JTV9" s="325"/>
      <c r="JTW9" s="325"/>
      <c r="JTX9" s="325"/>
      <c r="JTY9" s="325"/>
      <c r="JTZ9" s="325"/>
      <c r="JUA9" s="325"/>
      <c r="JUB9" s="325"/>
      <c r="JUC9" s="325"/>
      <c r="JUD9" s="325"/>
      <c r="JUE9" s="325"/>
      <c r="JUF9" s="325"/>
      <c r="JUG9" s="325"/>
      <c r="JUH9" s="325"/>
      <c r="JUI9" s="325"/>
      <c r="JUJ9" s="325"/>
      <c r="JUK9" s="325"/>
      <c r="JUL9" s="325"/>
      <c r="JUM9" s="325"/>
      <c r="JUN9" s="325"/>
      <c r="JUO9" s="325"/>
      <c r="JUP9" s="325"/>
      <c r="JUQ9" s="325"/>
      <c r="JUR9" s="325"/>
      <c r="JUS9" s="325"/>
      <c r="JUT9" s="325"/>
      <c r="JUU9" s="325"/>
      <c r="JUV9" s="325"/>
      <c r="JUW9" s="325"/>
      <c r="JUX9" s="325"/>
      <c r="JUY9" s="325"/>
      <c r="JUZ9" s="325"/>
      <c r="JVA9" s="325"/>
      <c r="JVB9" s="325"/>
      <c r="JVC9" s="325"/>
      <c r="JVD9" s="325"/>
      <c r="JVE9" s="325"/>
      <c r="JVF9" s="325"/>
      <c r="JVG9" s="325"/>
      <c r="JVH9" s="325"/>
      <c r="JVI9" s="325"/>
      <c r="JVJ9" s="325"/>
      <c r="JVK9" s="325"/>
      <c r="JVL9" s="325"/>
      <c r="JVM9" s="325"/>
      <c r="JVN9" s="325"/>
      <c r="JVO9" s="325"/>
      <c r="JVP9" s="325"/>
      <c r="JVQ9" s="325"/>
      <c r="JVR9" s="325"/>
      <c r="JVS9" s="325"/>
      <c r="JVT9" s="325"/>
      <c r="JVU9" s="325"/>
      <c r="JVV9" s="325"/>
      <c r="JVW9" s="325"/>
      <c r="JVX9" s="325"/>
      <c r="JVY9" s="325"/>
      <c r="JVZ9" s="325"/>
      <c r="JWA9" s="325"/>
      <c r="JWB9" s="325"/>
      <c r="JWC9" s="325"/>
      <c r="JWD9" s="325"/>
      <c r="JWE9" s="325"/>
      <c r="JWF9" s="325"/>
      <c r="JWG9" s="325"/>
      <c r="JWH9" s="325"/>
      <c r="JWI9" s="325"/>
      <c r="JWJ9" s="325"/>
      <c r="JWK9" s="325"/>
      <c r="JWL9" s="325"/>
      <c r="JWM9" s="325"/>
      <c r="JWN9" s="325"/>
      <c r="JWO9" s="325"/>
      <c r="JWP9" s="325"/>
      <c r="JWQ9" s="325"/>
      <c r="JWR9" s="325"/>
      <c r="JWS9" s="325"/>
      <c r="JWT9" s="325"/>
      <c r="JWU9" s="325"/>
      <c r="JWV9" s="325"/>
      <c r="JWW9" s="325"/>
      <c r="JWX9" s="325"/>
      <c r="JWY9" s="325"/>
      <c r="JWZ9" s="325"/>
      <c r="JXA9" s="325"/>
      <c r="JXB9" s="325"/>
      <c r="JXC9" s="325"/>
      <c r="JXD9" s="325"/>
      <c r="JXE9" s="325"/>
      <c r="JXF9" s="325"/>
      <c r="JXG9" s="325"/>
      <c r="JXH9" s="325"/>
      <c r="JXI9" s="325"/>
      <c r="JXJ9" s="325"/>
      <c r="JXK9" s="325"/>
      <c r="JXL9" s="325"/>
      <c r="JXM9" s="325"/>
      <c r="JXN9" s="325"/>
      <c r="JXO9" s="325"/>
      <c r="JXP9" s="325"/>
      <c r="JXQ9" s="325"/>
      <c r="JXR9" s="325"/>
      <c r="JXS9" s="325"/>
      <c r="JXT9" s="325"/>
      <c r="JXU9" s="325"/>
      <c r="JXV9" s="325"/>
      <c r="JXW9" s="325"/>
      <c r="JXX9" s="325"/>
      <c r="JXY9" s="325"/>
      <c r="JXZ9" s="325"/>
      <c r="JYA9" s="325"/>
      <c r="JYB9" s="325"/>
      <c r="JYC9" s="325"/>
      <c r="JYD9" s="325"/>
      <c r="JYE9" s="325"/>
      <c r="JYF9" s="325"/>
      <c r="JYG9" s="325"/>
      <c r="JYH9" s="325"/>
      <c r="JYI9" s="325"/>
      <c r="JYJ9" s="325"/>
      <c r="JYK9" s="325"/>
      <c r="JYL9" s="325"/>
      <c r="JYM9" s="325"/>
      <c r="JYN9" s="325"/>
      <c r="JYO9" s="325"/>
      <c r="JYP9" s="325"/>
      <c r="JYQ9" s="325"/>
      <c r="JYR9" s="325"/>
      <c r="JYS9" s="325"/>
      <c r="JYT9" s="325"/>
      <c r="JYU9" s="325"/>
      <c r="JYV9" s="325"/>
      <c r="JYW9" s="325"/>
      <c r="JYX9" s="325"/>
      <c r="JYY9" s="325"/>
      <c r="JYZ9" s="325"/>
      <c r="JZA9" s="325"/>
      <c r="JZB9" s="325"/>
      <c r="JZC9" s="325"/>
      <c r="JZD9" s="325"/>
      <c r="JZE9" s="325"/>
      <c r="JZF9" s="325"/>
      <c r="JZG9" s="325"/>
      <c r="JZH9" s="325"/>
      <c r="JZI9" s="325"/>
      <c r="JZJ9" s="325"/>
      <c r="JZK9" s="325"/>
      <c r="JZL9" s="325"/>
      <c r="JZM9" s="325"/>
      <c r="JZN9" s="325"/>
      <c r="JZO9" s="325"/>
      <c r="JZP9" s="325"/>
      <c r="JZQ9" s="325"/>
      <c r="JZR9" s="325"/>
      <c r="JZS9" s="325"/>
      <c r="JZT9" s="325"/>
      <c r="JZU9" s="325"/>
      <c r="JZV9" s="325"/>
      <c r="JZW9" s="325"/>
      <c r="JZX9" s="325"/>
      <c r="JZY9" s="325"/>
      <c r="JZZ9" s="325"/>
      <c r="KAA9" s="325"/>
      <c r="KAB9" s="325"/>
      <c r="KAC9" s="325"/>
      <c r="KAD9" s="325"/>
      <c r="KAE9" s="325"/>
      <c r="KAF9" s="325"/>
      <c r="KAG9" s="325"/>
      <c r="KAH9" s="325"/>
      <c r="KAI9" s="325"/>
      <c r="KAJ9" s="325"/>
      <c r="KAK9" s="325"/>
      <c r="KAL9" s="325"/>
      <c r="KAM9" s="325"/>
      <c r="KAN9" s="325"/>
      <c r="KAO9" s="325"/>
      <c r="KAP9" s="325"/>
      <c r="KAQ9" s="325"/>
      <c r="KAR9" s="325"/>
      <c r="KAS9" s="325"/>
      <c r="KAT9" s="325"/>
      <c r="KAU9" s="325"/>
      <c r="KAV9" s="325"/>
      <c r="KAW9" s="325"/>
      <c r="KAX9" s="325"/>
      <c r="KAY9" s="325"/>
      <c r="KAZ9" s="325"/>
      <c r="KBA9" s="325"/>
      <c r="KBB9" s="325"/>
      <c r="KBC9" s="325"/>
      <c r="KBD9" s="325"/>
      <c r="KBE9" s="325"/>
      <c r="KBF9" s="325"/>
      <c r="KBG9" s="325"/>
      <c r="KBH9" s="325"/>
      <c r="KBI9" s="325"/>
      <c r="KBJ9" s="325"/>
      <c r="KBK9" s="325"/>
      <c r="KBL9" s="325"/>
      <c r="KBM9" s="325"/>
      <c r="KBN9" s="325"/>
      <c r="KBO9" s="325"/>
      <c r="KBP9" s="325"/>
      <c r="KBQ9" s="325"/>
      <c r="KBR9" s="325"/>
      <c r="KBS9" s="325"/>
      <c r="KBT9" s="325"/>
      <c r="KBU9" s="325"/>
      <c r="KBV9" s="325"/>
      <c r="KBW9" s="325"/>
      <c r="KBX9" s="325"/>
      <c r="KBY9" s="325"/>
      <c r="KBZ9" s="325"/>
      <c r="KCA9" s="325"/>
      <c r="KCB9" s="325"/>
      <c r="KCC9" s="325"/>
      <c r="KCD9" s="325"/>
      <c r="KCE9" s="325"/>
      <c r="KCF9" s="325"/>
      <c r="KCG9" s="325"/>
      <c r="KCH9" s="325"/>
      <c r="KCI9" s="325"/>
      <c r="KCJ9" s="325"/>
      <c r="KCK9" s="325"/>
      <c r="KCL9" s="325"/>
      <c r="KCM9" s="325"/>
      <c r="KCN9" s="325"/>
      <c r="KCO9" s="325"/>
      <c r="KCP9" s="325"/>
      <c r="KCQ9" s="325"/>
      <c r="KCR9" s="325"/>
      <c r="KCS9" s="325"/>
      <c r="KCT9" s="325"/>
      <c r="KCU9" s="325"/>
      <c r="KCV9" s="325"/>
      <c r="KCW9" s="325"/>
      <c r="KCX9" s="325"/>
      <c r="KCY9" s="325"/>
      <c r="KCZ9" s="325"/>
      <c r="KDA9" s="325"/>
      <c r="KDB9" s="325"/>
      <c r="KDC9" s="325"/>
      <c r="KDD9" s="325"/>
      <c r="KDE9" s="325"/>
      <c r="KDF9" s="325"/>
      <c r="KDG9" s="325"/>
      <c r="KDH9" s="325"/>
      <c r="KDI9" s="325"/>
      <c r="KDJ9" s="325"/>
      <c r="KDK9" s="325"/>
      <c r="KDL9" s="325"/>
      <c r="KDM9" s="325"/>
      <c r="KDN9" s="325"/>
      <c r="KDO9" s="325"/>
      <c r="KDP9" s="325"/>
      <c r="KDQ9" s="325"/>
      <c r="KDR9" s="325"/>
      <c r="KDS9" s="325"/>
      <c r="KDT9" s="325"/>
      <c r="KDU9" s="325"/>
      <c r="KDV9" s="325"/>
      <c r="KDW9" s="325"/>
      <c r="KDX9" s="325"/>
      <c r="KDY9" s="325"/>
      <c r="KDZ9" s="325"/>
      <c r="KEA9" s="325"/>
      <c r="KEB9" s="325"/>
      <c r="KEC9" s="325"/>
      <c r="KED9" s="325"/>
      <c r="KEE9" s="325"/>
      <c r="KEF9" s="325"/>
      <c r="KEG9" s="325"/>
      <c r="KEH9" s="325"/>
      <c r="KEI9" s="325"/>
      <c r="KEJ9" s="325"/>
      <c r="KEK9" s="325"/>
      <c r="KEL9" s="325"/>
      <c r="KEM9" s="325"/>
      <c r="KEN9" s="325"/>
      <c r="KEO9" s="325"/>
      <c r="KEP9" s="325"/>
      <c r="KEQ9" s="325"/>
      <c r="KER9" s="325"/>
      <c r="KES9" s="325"/>
      <c r="KET9" s="325"/>
      <c r="KEU9" s="325"/>
      <c r="KEV9" s="325"/>
      <c r="KEW9" s="325"/>
      <c r="KEX9" s="325"/>
      <c r="KEY9" s="325"/>
      <c r="KEZ9" s="325"/>
      <c r="KFA9" s="325"/>
      <c r="KFB9" s="325"/>
      <c r="KFC9" s="325"/>
      <c r="KFD9" s="325"/>
      <c r="KFE9" s="325"/>
      <c r="KFF9" s="325"/>
      <c r="KFG9" s="325"/>
      <c r="KFH9" s="325"/>
      <c r="KFI9" s="325"/>
      <c r="KFJ9" s="325"/>
      <c r="KFK9" s="325"/>
      <c r="KFL9" s="325"/>
      <c r="KFM9" s="325"/>
      <c r="KFN9" s="325"/>
      <c r="KFO9" s="325"/>
      <c r="KFP9" s="325"/>
      <c r="KFQ9" s="325"/>
      <c r="KFR9" s="325"/>
      <c r="KFS9" s="325"/>
      <c r="KFT9" s="325"/>
      <c r="KFU9" s="325"/>
      <c r="KFV9" s="325"/>
      <c r="KFW9" s="325"/>
      <c r="KFX9" s="325"/>
      <c r="KFY9" s="325"/>
      <c r="KFZ9" s="325"/>
      <c r="KGA9" s="325"/>
      <c r="KGB9" s="325"/>
      <c r="KGC9" s="325"/>
      <c r="KGD9" s="325"/>
      <c r="KGE9" s="325"/>
      <c r="KGF9" s="325"/>
      <c r="KGG9" s="325"/>
      <c r="KGH9" s="325"/>
      <c r="KGI9" s="325"/>
      <c r="KGJ9" s="325"/>
      <c r="KGK9" s="325"/>
      <c r="KGL9" s="325"/>
      <c r="KGM9" s="325"/>
      <c r="KGN9" s="325"/>
      <c r="KGO9" s="325"/>
      <c r="KGP9" s="325"/>
      <c r="KGQ9" s="325"/>
      <c r="KGR9" s="325"/>
      <c r="KGS9" s="325"/>
      <c r="KGT9" s="325"/>
      <c r="KGU9" s="325"/>
      <c r="KGV9" s="325"/>
      <c r="KGW9" s="325"/>
      <c r="KGX9" s="325"/>
      <c r="KGY9" s="325"/>
      <c r="KGZ9" s="325"/>
      <c r="KHA9" s="325"/>
      <c r="KHB9" s="325"/>
      <c r="KHC9" s="325"/>
      <c r="KHD9" s="325"/>
      <c r="KHE9" s="325"/>
      <c r="KHF9" s="325"/>
      <c r="KHG9" s="325"/>
      <c r="KHH9" s="325"/>
      <c r="KHI9" s="325"/>
      <c r="KHJ9" s="325"/>
      <c r="KHK9" s="325"/>
      <c r="KHL9" s="325"/>
      <c r="KHM9" s="325"/>
      <c r="KHN9" s="325"/>
      <c r="KHO9" s="325"/>
      <c r="KHP9" s="325"/>
      <c r="KHQ9" s="325"/>
      <c r="KHR9" s="325"/>
      <c r="KHS9" s="325"/>
      <c r="KHT9" s="325"/>
      <c r="KHU9" s="325"/>
      <c r="KHV9" s="325"/>
      <c r="KHW9" s="325"/>
      <c r="KHX9" s="325"/>
      <c r="KHY9" s="325"/>
      <c r="KHZ9" s="325"/>
      <c r="KIA9" s="325"/>
      <c r="KIB9" s="325"/>
      <c r="KIC9" s="325"/>
      <c r="KID9" s="325"/>
      <c r="KIE9" s="325"/>
      <c r="KIF9" s="325"/>
      <c r="KIG9" s="325"/>
      <c r="KIH9" s="325"/>
      <c r="KII9" s="325"/>
      <c r="KIJ9" s="325"/>
      <c r="KIK9" s="325"/>
      <c r="KIL9" s="325"/>
      <c r="KIM9" s="325"/>
      <c r="KIN9" s="325"/>
      <c r="KIO9" s="325"/>
      <c r="KIP9" s="325"/>
      <c r="KIQ9" s="325"/>
      <c r="KIR9" s="325"/>
      <c r="KIS9" s="325"/>
      <c r="KIT9" s="325"/>
      <c r="KIU9" s="325"/>
      <c r="KIV9" s="325"/>
      <c r="KIW9" s="325"/>
      <c r="KIX9" s="325"/>
      <c r="KIY9" s="325"/>
      <c r="KIZ9" s="325"/>
      <c r="KJA9" s="325"/>
      <c r="KJB9" s="325"/>
      <c r="KJC9" s="325"/>
      <c r="KJD9" s="325"/>
      <c r="KJE9" s="325"/>
      <c r="KJF9" s="325"/>
      <c r="KJG9" s="325"/>
      <c r="KJH9" s="325"/>
      <c r="KJI9" s="325"/>
      <c r="KJJ9" s="325"/>
      <c r="KJK9" s="325"/>
      <c r="KJL9" s="325"/>
      <c r="KJM9" s="325"/>
      <c r="KJN9" s="325"/>
      <c r="KJO9" s="325"/>
      <c r="KJP9" s="325"/>
      <c r="KJQ9" s="325"/>
      <c r="KJR9" s="325"/>
      <c r="KJS9" s="325"/>
      <c r="KJT9" s="325"/>
      <c r="KJU9" s="325"/>
      <c r="KJV9" s="325"/>
      <c r="KJW9" s="325"/>
      <c r="KJX9" s="325"/>
      <c r="KJY9" s="325"/>
      <c r="KJZ9" s="325"/>
      <c r="KKA9" s="325"/>
      <c r="KKB9" s="325"/>
      <c r="KKC9" s="325"/>
      <c r="KKD9" s="325"/>
      <c r="KKE9" s="325"/>
      <c r="KKF9" s="325"/>
      <c r="KKG9" s="325"/>
      <c r="KKH9" s="325"/>
      <c r="KKI9" s="325"/>
      <c r="KKJ9" s="325"/>
      <c r="KKK9" s="325"/>
      <c r="KKL9" s="325"/>
      <c r="KKM9" s="325"/>
      <c r="KKN9" s="325"/>
      <c r="KKO9" s="325"/>
      <c r="KKP9" s="325"/>
      <c r="KKQ9" s="325"/>
      <c r="KKR9" s="325"/>
      <c r="KKS9" s="325"/>
      <c r="KKT9" s="325"/>
      <c r="KKU9" s="325"/>
      <c r="KKV9" s="325"/>
      <c r="KKW9" s="325"/>
      <c r="KKX9" s="325"/>
      <c r="KKY9" s="325"/>
      <c r="KKZ9" s="325"/>
      <c r="KLA9" s="325"/>
      <c r="KLB9" s="325"/>
      <c r="KLC9" s="325"/>
      <c r="KLD9" s="325"/>
      <c r="KLE9" s="325"/>
      <c r="KLF9" s="325"/>
      <c r="KLG9" s="325"/>
      <c r="KLH9" s="325"/>
      <c r="KLI9" s="325"/>
      <c r="KLJ9" s="325"/>
      <c r="KLK9" s="325"/>
      <c r="KLL9" s="325"/>
      <c r="KLM9" s="325"/>
      <c r="KLN9" s="325"/>
      <c r="KLO9" s="325"/>
      <c r="KLP9" s="325"/>
      <c r="KLQ9" s="325"/>
      <c r="KLR9" s="325"/>
      <c r="KLS9" s="325"/>
      <c r="KLT9" s="325"/>
      <c r="KLU9" s="325"/>
      <c r="KLV9" s="325"/>
      <c r="KLW9" s="325"/>
      <c r="KLX9" s="325"/>
      <c r="KLY9" s="325"/>
      <c r="KLZ9" s="325"/>
      <c r="KMA9" s="325"/>
      <c r="KMB9" s="325"/>
      <c r="KMC9" s="325"/>
      <c r="KMD9" s="325"/>
      <c r="KME9" s="325"/>
      <c r="KMF9" s="325"/>
      <c r="KMG9" s="325"/>
      <c r="KMH9" s="325"/>
      <c r="KMI9" s="325"/>
      <c r="KMJ9" s="325"/>
      <c r="KMK9" s="325"/>
      <c r="KML9" s="325"/>
      <c r="KMM9" s="325"/>
      <c r="KMN9" s="325"/>
      <c r="KMO9" s="325"/>
      <c r="KMP9" s="325"/>
      <c r="KMQ9" s="325"/>
      <c r="KMR9" s="325"/>
      <c r="KMS9" s="325"/>
      <c r="KMT9" s="325"/>
      <c r="KMU9" s="325"/>
      <c r="KMV9" s="325"/>
      <c r="KMW9" s="325"/>
      <c r="KMX9" s="325"/>
      <c r="KMY9" s="325"/>
      <c r="KMZ9" s="325"/>
      <c r="KNA9" s="325"/>
      <c r="KNB9" s="325"/>
      <c r="KNC9" s="325"/>
      <c r="KND9" s="325"/>
      <c r="KNE9" s="325"/>
      <c r="KNF9" s="325"/>
      <c r="KNG9" s="325"/>
      <c r="KNH9" s="325"/>
      <c r="KNI9" s="325"/>
      <c r="KNJ9" s="325"/>
      <c r="KNK9" s="325"/>
      <c r="KNL9" s="325"/>
      <c r="KNM9" s="325"/>
      <c r="KNN9" s="325"/>
      <c r="KNO9" s="325"/>
      <c r="KNP9" s="325"/>
      <c r="KNQ9" s="325"/>
      <c r="KNR9" s="325"/>
      <c r="KNS9" s="325"/>
      <c r="KNT9" s="325"/>
      <c r="KNU9" s="325"/>
      <c r="KNV9" s="325"/>
      <c r="KNW9" s="325"/>
      <c r="KNX9" s="325"/>
      <c r="KNY9" s="325"/>
      <c r="KNZ9" s="325"/>
      <c r="KOA9" s="325"/>
      <c r="KOB9" s="325"/>
      <c r="KOC9" s="325"/>
      <c r="KOD9" s="325"/>
      <c r="KOE9" s="325"/>
      <c r="KOF9" s="325"/>
      <c r="KOG9" s="325"/>
      <c r="KOH9" s="325"/>
      <c r="KOI9" s="325"/>
      <c r="KOJ9" s="325"/>
      <c r="KOK9" s="325"/>
      <c r="KOL9" s="325"/>
      <c r="KOM9" s="325"/>
      <c r="KON9" s="325"/>
      <c r="KOO9" s="325"/>
      <c r="KOP9" s="325"/>
      <c r="KOQ9" s="325"/>
      <c r="KOR9" s="325"/>
      <c r="KOS9" s="325"/>
      <c r="KOT9" s="325"/>
      <c r="KOU9" s="325"/>
      <c r="KOV9" s="325"/>
      <c r="KOW9" s="325"/>
      <c r="KOX9" s="325"/>
      <c r="KOY9" s="325"/>
      <c r="KOZ9" s="325"/>
      <c r="KPA9" s="325"/>
      <c r="KPB9" s="325"/>
      <c r="KPC9" s="325"/>
      <c r="KPD9" s="325"/>
      <c r="KPE9" s="325"/>
      <c r="KPF9" s="325"/>
      <c r="KPG9" s="325"/>
      <c r="KPH9" s="325"/>
      <c r="KPI9" s="325"/>
      <c r="KPJ9" s="325"/>
      <c r="KPK9" s="325"/>
      <c r="KPL9" s="325"/>
      <c r="KPM9" s="325"/>
      <c r="KPN9" s="325"/>
      <c r="KPO9" s="325"/>
      <c r="KPP9" s="325"/>
      <c r="KPQ9" s="325"/>
      <c r="KPR9" s="325"/>
      <c r="KPS9" s="325"/>
      <c r="KPT9" s="325"/>
      <c r="KPU9" s="325"/>
      <c r="KPV9" s="325"/>
      <c r="KPW9" s="325"/>
      <c r="KPX9" s="325"/>
      <c r="KPY9" s="325"/>
      <c r="KPZ9" s="325"/>
      <c r="KQA9" s="325"/>
      <c r="KQB9" s="325"/>
      <c r="KQC9" s="325"/>
      <c r="KQD9" s="325"/>
      <c r="KQE9" s="325"/>
      <c r="KQF9" s="325"/>
      <c r="KQG9" s="325"/>
      <c r="KQH9" s="325"/>
      <c r="KQI9" s="325"/>
      <c r="KQJ9" s="325"/>
      <c r="KQK9" s="325"/>
      <c r="KQL9" s="325"/>
      <c r="KQM9" s="325"/>
      <c r="KQN9" s="325"/>
      <c r="KQO9" s="325"/>
      <c r="KQP9" s="325"/>
      <c r="KQQ9" s="325"/>
      <c r="KQR9" s="325"/>
      <c r="KQS9" s="325"/>
      <c r="KQT9" s="325"/>
      <c r="KQU9" s="325"/>
      <c r="KQV9" s="325"/>
      <c r="KQW9" s="325"/>
      <c r="KQX9" s="325"/>
      <c r="KQY9" s="325"/>
      <c r="KQZ9" s="325"/>
      <c r="KRA9" s="325"/>
      <c r="KRB9" s="325"/>
      <c r="KRC9" s="325"/>
      <c r="KRD9" s="325"/>
      <c r="KRE9" s="325"/>
      <c r="KRF9" s="325"/>
      <c r="KRG9" s="325"/>
      <c r="KRH9" s="325"/>
      <c r="KRI9" s="325"/>
      <c r="KRJ9" s="325"/>
      <c r="KRK9" s="325"/>
      <c r="KRL9" s="325"/>
      <c r="KRM9" s="325"/>
      <c r="KRN9" s="325"/>
      <c r="KRO9" s="325"/>
      <c r="KRP9" s="325"/>
      <c r="KRQ9" s="325"/>
      <c r="KRR9" s="325"/>
      <c r="KRS9" s="325"/>
      <c r="KRT9" s="325"/>
      <c r="KRU9" s="325"/>
      <c r="KRV9" s="325"/>
      <c r="KRW9" s="325"/>
      <c r="KRX9" s="325"/>
      <c r="KRY9" s="325"/>
      <c r="KRZ9" s="325"/>
      <c r="KSA9" s="325"/>
      <c r="KSB9" s="325"/>
      <c r="KSC9" s="325"/>
      <c r="KSD9" s="325"/>
      <c r="KSE9" s="325"/>
      <c r="KSF9" s="325"/>
      <c r="KSG9" s="325"/>
      <c r="KSH9" s="325"/>
      <c r="KSI9" s="325"/>
      <c r="KSJ9" s="325"/>
      <c r="KSK9" s="325"/>
      <c r="KSL9" s="325"/>
      <c r="KSM9" s="325"/>
      <c r="KSN9" s="325"/>
      <c r="KSO9" s="325"/>
      <c r="KSP9" s="325"/>
      <c r="KSQ9" s="325"/>
      <c r="KSR9" s="325"/>
      <c r="KSS9" s="325"/>
      <c r="KST9" s="325"/>
      <c r="KSU9" s="325"/>
      <c r="KSV9" s="325"/>
      <c r="KSW9" s="325"/>
      <c r="KSX9" s="325"/>
      <c r="KSY9" s="325"/>
      <c r="KSZ9" s="325"/>
      <c r="KTA9" s="325"/>
      <c r="KTB9" s="325"/>
      <c r="KTC9" s="325"/>
      <c r="KTD9" s="325"/>
      <c r="KTE9" s="325"/>
      <c r="KTF9" s="325"/>
      <c r="KTG9" s="325"/>
      <c r="KTH9" s="325"/>
      <c r="KTI9" s="325"/>
      <c r="KTJ9" s="325"/>
      <c r="KTK9" s="325"/>
      <c r="KTL9" s="325"/>
      <c r="KTM9" s="325"/>
      <c r="KTN9" s="325"/>
      <c r="KTO9" s="325"/>
      <c r="KTP9" s="325"/>
      <c r="KTQ9" s="325"/>
      <c r="KTR9" s="325"/>
      <c r="KTS9" s="325"/>
      <c r="KTT9" s="325"/>
      <c r="KTU9" s="325"/>
      <c r="KTV9" s="325"/>
      <c r="KTW9" s="325"/>
      <c r="KTX9" s="325"/>
      <c r="KTY9" s="325"/>
      <c r="KTZ9" s="325"/>
      <c r="KUA9" s="325"/>
      <c r="KUB9" s="325"/>
      <c r="KUC9" s="325"/>
      <c r="KUD9" s="325"/>
      <c r="KUE9" s="325"/>
      <c r="KUF9" s="325"/>
      <c r="KUG9" s="325"/>
      <c r="KUH9" s="325"/>
      <c r="KUI9" s="325"/>
      <c r="KUJ9" s="325"/>
      <c r="KUK9" s="325"/>
      <c r="KUL9" s="325"/>
      <c r="KUM9" s="325"/>
      <c r="KUN9" s="325"/>
      <c r="KUO9" s="325"/>
      <c r="KUP9" s="325"/>
      <c r="KUQ9" s="325"/>
      <c r="KUR9" s="325"/>
      <c r="KUS9" s="325"/>
      <c r="KUT9" s="325"/>
      <c r="KUU9" s="325"/>
      <c r="KUV9" s="325"/>
      <c r="KUW9" s="325"/>
      <c r="KUX9" s="325"/>
      <c r="KUY9" s="325"/>
      <c r="KUZ9" s="325"/>
      <c r="KVA9" s="325"/>
      <c r="KVB9" s="325"/>
      <c r="KVC9" s="325"/>
      <c r="KVD9" s="325"/>
      <c r="KVE9" s="325"/>
      <c r="KVF9" s="325"/>
      <c r="KVG9" s="325"/>
      <c r="KVH9" s="325"/>
      <c r="KVI9" s="325"/>
      <c r="KVJ9" s="325"/>
      <c r="KVK9" s="325"/>
      <c r="KVL9" s="325"/>
      <c r="KVM9" s="325"/>
      <c r="KVN9" s="325"/>
      <c r="KVO9" s="325"/>
      <c r="KVP9" s="325"/>
      <c r="KVQ9" s="325"/>
      <c r="KVR9" s="325"/>
      <c r="KVS9" s="325"/>
      <c r="KVT9" s="325"/>
      <c r="KVU9" s="325"/>
      <c r="KVV9" s="325"/>
      <c r="KVW9" s="325"/>
      <c r="KVX9" s="325"/>
      <c r="KVY9" s="325"/>
      <c r="KVZ9" s="325"/>
      <c r="KWA9" s="325"/>
      <c r="KWB9" s="325"/>
      <c r="KWC9" s="325"/>
      <c r="KWD9" s="325"/>
      <c r="KWE9" s="325"/>
      <c r="KWF9" s="325"/>
      <c r="KWG9" s="325"/>
      <c r="KWH9" s="325"/>
      <c r="KWI9" s="325"/>
      <c r="KWJ9" s="325"/>
      <c r="KWK9" s="325"/>
      <c r="KWL9" s="325"/>
      <c r="KWM9" s="325"/>
      <c r="KWN9" s="325"/>
      <c r="KWO9" s="325"/>
      <c r="KWP9" s="325"/>
      <c r="KWQ9" s="325"/>
      <c r="KWR9" s="325"/>
      <c r="KWS9" s="325"/>
      <c r="KWT9" s="325"/>
      <c r="KWU9" s="325"/>
      <c r="KWV9" s="325"/>
      <c r="KWW9" s="325"/>
      <c r="KWX9" s="325"/>
      <c r="KWY9" s="325"/>
      <c r="KWZ9" s="325"/>
      <c r="KXA9" s="325"/>
      <c r="KXB9" s="325"/>
      <c r="KXC9" s="325"/>
      <c r="KXD9" s="325"/>
      <c r="KXE9" s="325"/>
      <c r="KXF9" s="325"/>
      <c r="KXG9" s="325"/>
      <c r="KXH9" s="325"/>
      <c r="KXI9" s="325"/>
      <c r="KXJ9" s="325"/>
      <c r="KXK9" s="325"/>
      <c r="KXL9" s="325"/>
      <c r="KXM9" s="325"/>
      <c r="KXN9" s="325"/>
      <c r="KXO9" s="325"/>
      <c r="KXP9" s="325"/>
      <c r="KXQ9" s="325"/>
      <c r="KXR9" s="325"/>
      <c r="KXS9" s="325"/>
      <c r="KXT9" s="325"/>
      <c r="KXU9" s="325"/>
      <c r="KXV9" s="325"/>
      <c r="KXW9" s="325"/>
      <c r="KXX9" s="325"/>
      <c r="KXY9" s="325"/>
      <c r="KXZ9" s="325"/>
      <c r="KYA9" s="325"/>
      <c r="KYB9" s="325"/>
      <c r="KYC9" s="325"/>
      <c r="KYD9" s="325"/>
      <c r="KYE9" s="325"/>
      <c r="KYF9" s="325"/>
      <c r="KYG9" s="325"/>
      <c r="KYH9" s="325"/>
      <c r="KYI9" s="325"/>
      <c r="KYJ9" s="325"/>
      <c r="KYK9" s="325"/>
      <c r="KYL9" s="325"/>
      <c r="KYM9" s="325"/>
      <c r="KYN9" s="325"/>
      <c r="KYO9" s="325"/>
      <c r="KYP9" s="325"/>
      <c r="KYQ9" s="325"/>
      <c r="KYR9" s="325"/>
      <c r="KYS9" s="325"/>
      <c r="KYT9" s="325"/>
      <c r="KYU9" s="325"/>
      <c r="KYV9" s="325"/>
      <c r="KYW9" s="325"/>
      <c r="KYX9" s="325"/>
      <c r="KYY9" s="325"/>
      <c r="KYZ9" s="325"/>
      <c r="KZA9" s="325"/>
      <c r="KZB9" s="325"/>
      <c r="KZC9" s="325"/>
      <c r="KZD9" s="325"/>
      <c r="KZE9" s="325"/>
      <c r="KZF9" s="325"/>
      <c r="KZG9" s="325"/>
      <c r="KZH9" s="325"/>
      <c r="KZI9" s="325"/>
      <c r="KZJ9" s="325"/>
      <c r="KZK9" s="325"/>
      <c r="KZL9" s="325"/>
      <c r="KZM9" s="325"/>
      <c r="KZN9" s="325"/>
      <c r="KZO9" s="325"/>
      <c r="KZP9" s="325"/>
      <c r="KZQ9" s="325"/>
      <c r="KZR9" s="325"/>
      <c r="KZS9" s="325"/>
      <c r="KZT9" s="325"/>
      <c r="KZU9" s="325"/>
      <c r="KZV9" s="325"/>
      <c r="KZW9" s="325"/>
      <c r="KZX9" s="325"/>
      <c r="KZY9" s="325"/>
      <c r="KZZ9" s="325"/>
      <c r="LAA9" s="325"/>
      <c r="LAB9" s="325"/>
      <c r="LAC9" s="325"/>
      <c r="LAD9" s="325"/>
      <c r="LAE9" s="325"/>
      <c r="LAF9" s="325"/>
      <c r="LAG9" s="325"/>
      <c r="LAH9" s="325"/>
      <c r="LAI9" s="325"/>
      <c r="LAJ9" s="325"/>
      <c r="LAK9" s="325"/>
      <c r="LAL9" s="325"/>
      <c r="LAM9" s="325"/>
      <c r="LAN9" s="325"/>
      <c r="LAO9" s="325"/>
      <c r="LAP9" s="325"/>
      <c r="LAQ9" s="325"/>
      <c r="LAR9" s="325"/>
      <c r="LAS9" s="325"/>
      <c r="LAT9" s="325"/>
      <c r="LAU9" s="325"/>
      <c r="LAV9" s="325"/>
      <c r="LAW9" s="325"/>
      <c r="LAX9" s="325"/>
      <c r="LAY9" s="325"/>
      <c r="LAZ9" s="325"/>
      <c r="LBA9" s="325"/>
      <c r="LBB9" s="325"/>
      <c r="LBC9" s="325"/>
      <c r="LBD9" s="325"/>
      <c r="LBE9" s="325"/>
      <c r="LBF9" s="325"/>
      <c r="LBG9" s="325"/>
      <c r="LBH9" s="325"/>
      <c r="LBI9" s="325"/>
      <c r="LBJ9" s="325"/>
      <c r="LBK9" s="325"/>
      <c r="LBL9" s="325"/>
      <c r="LBM9" s="325"/>
      <c r="LBN9" s="325"/>
      <c r="LBO9" s="325"/>
      <c r="LBP9" s="325"/>
      <c r="LBQ9" s="325"/>
      <c r="LBR9" s="325"/>
      <c r="LBS9" s="325"/>
      <c r="LBT9" s="325"/>
      <c r="LBU9" s="325"/>
      <c r="LBV9" s="325"/>
      <c r="LBW9" s="325"/>
      <c r="LBX9" s="325"/>
      <c r="LBY9" s="325"/>
      <c r="LBZ9" s="325"/>
      <c r="LCA9" s="325"/>
      <c r="LCB9" s="325"/>
      <c r="LCC9" s="325"/>
      <c r="LCD9" s="325"/>
      <c r="LCE9" s="325"/>
      <c r="LCF9" s="325"/>
      <c r="LCG9" s="325"/>
      <c r="LCH9" s="325"/>
      <c r="LCI9" s="325"/>
      <c r="LCJ9" s="325"/>
      <c r="LCK9" s="325"/>
      <c r="LCL9" s="325"/>
      <c r="LCM9" s="325"/>
      <c r="LCN9" s="325"/>
      <c r="LCO9" s="325"/>
      <c r="LCP9" s="325"/>
      <c r="LCQ9" s="325"/>
      <c r="LCR9" s="325"/>
      <c r="LCS9" s="325"/>
      <c r="LCT9" s="325"/>
      <c r="LCU9" s="325"/>
      <c r="LCV9" s="325"/>
      <c r="LCW9" s="325"/>
      <c r="LCX9" s="325"/>
      <c r="LCY9" s="325"/>
      <c r="LCZ9" s="325"/>
      <c r="LDA9" s="325"/>
      <c r="LDB9" s="325"/>
      <c r="LDC9" s="325"/>
      <c r="LDD9" s="325"/>
      <c r="LDE9" s="325"/>
      <c r="LDF9" s="325"/>
      <c r="LDG9" s="325"/>
      <c r="LDH9" s="325"/>
      <c r="LDI9" s="325"/>
      <c r="LDJ9" s="325"/>
      <c r="LDK9" s="325"/>
      <c r="LDL9" s="325"/>
      <c r="LDM9" s="325"/>
      <c r="LDN9" s="325"/>
      <c r="LDO9" s="325"/>
      <c r="LDP9" s="325"/>
      <c r="LDQ9" s="325"/>
      <c r="LDR9" s="325"/>
      <c r="LDS9" s="325"/>
      <c r="LDT9" s="325"/>
      <c r="LDU9" s="325"/>
      <c r="LDV9" s="325"/>
      <c r="LDW9" s="325"/>
      <c r="LDX9" s="325"/>
      <c r="LDY9" s="325"/>
      <c r="LDZ9" s="325"/>
      <c r="LEA9" s="325"/>
      <c r="LEB9" s="325"/>
      <c r="LEC9" s="325"/>
      <c r="LED9" s="325"/>
      <c r="LEE9" s="325"/>
      <c r="LEF9" s="325"/>
      <c r="LEG9" s="325"/>
      <c r="LEH9" s="325"/>
      <c r="LEI9" s="325"/>
      <c r="LEJ9" s="325"/>
      <c r="LEK9" s="325"/>
      <c r="LEL9" s="325"/>
      <c r="LEM9" s="325"/>
      <c r="LEN9" s="325"/>
      <c r="LEO9" s="325"/>
      <c r="LEP9" s="325"/>
      <c r="LEQ9" s="325"/>
      <c r="LER9" s="325"/>
      <c r="LES9" s="325"/>
      <c r="LET9" s="325"/>
      <c r="LEU9" s="325"/>
      <c r="LEV9" s="325"/>
      <c r="LEW9" s="325"/>
      <c r="LEX9" s="325"/>
      <c r="LEY9" s="325"/>
      <c r="LEZ9" s="325"/>
      <c r="LFA9" s="325"/>
      <c r="LFB9" s="325"/>
      <c r="LFC9" s="325"/>
      <c r="LFD9" s="325"/>
      <c r="LFE9" s="325"/>
      <c r="LFF9" s="325"/>
      <c r="LFG9" s="325"/>
      <c r="LFH9" s="325"/>
      <c r="LFI9" s="325"/>
      <c r="LFJ9" s="325"/>
      <c r="LFK9" s="325"/>
      <c r="LFL9" s="325"/>
      <c r="LFM9" s="325"/>
      <c r="LFN9" s="325"/>
      <c r="LFO9" s="325"/>
      <c r="LFP9" s="325"/>
      <c r="LFQ9" s="325"/>
      <c r="LFR9" s="325"/>
      <c r="LFS9" s="325"/>
      <c r="LFT9" s="325"/>
      <c r="LFU9" s="325"/>
      <c r="LFV9" s="325"/>
      <c r="LFW9" s="325"/>
      <c r="LFX9" s="325"/>
      <c r="LFY9" s="325"/>
      <c r="LFZ9" s="325"/>
      <c r="LGA9" s="325"/>
      <c r="LGB9" s="325"/>
      <c r="LGC9" s="325"/>
      <c r="LGD9" s="325"/>
      <c r="LGE9" s="325"/>
      <c r="LGF9" s="325"/>
      <c r="LGG9" s="325"/>
      <c r="LGH9" s="325"/>
      <c r="LGI9" s="325"/>
      <c r="LGJ9" s="325"/>
      <c r="LGK9" s="325"/>
      <c r="LGL9" s="325"/>
      <c r="LGM9" s="325"/>
      <c r="LGN9" s="325"/>
      <c r="LGO9" s="325"/>
      <c r="LGP9" s="325"/>
      <c r="LGQ9" s="325"/>
      <c r="LGR9" s="325"/>
      <c r="LGS9" s="325"/>
      <c r="LGT9" s="325"/>
      <c r="LGU9" s="325"/>
      <c r="LGV9" s="325"/>
      <c r="LGW9" s="325"/>
      <c r="LGX9" s="325"/>
      <c r="LGY9" s="325"/>
      <c r="LGZ9" s="325"/>
      <c r="LHA9" s="325"/>
      <c r="LHB9" s="325"/>
      <c r="LHC9" s="325"/>
      <c r="LHD9" s="325"/>
      <c r="LHE9" s="325"/>
      <c r="LHF9" s="325"/>
      <c r="LHG9" s="325"/>
      <c r="LHH9" s="325"/>
      <c r="LHI9" s="325"/>
      <c r="LHJ9" s="325"/>
      <c r="LHK9" s="325"/>
      <c r="LHL9" s="325"/>
      <c r="LHM9" s="325"/>
      <c r="LHN9" s="325"/>
      <c r="LHO9" s="325"/>
      <c r="LHP9" s="325"/>
      <c r="LHQ9" s="325"/>
      <c r="LHR9" s="325"/>
      <c r="LHS9" s="325"/>
      <c r="LHT9" s="325"/>
      <c r="LHU9" s="325"/>
      <c r="LHV9" s="325"/>
      <c r="LHW9" s="325"/>
      <c r="LHX9" s="325"/>
      <c r="LHY9" s="325"/>
      <c r="LHZ9" s="325"/>
      <c r="LIA9" s="325"/>
      <c r="LIB9" s="325"/>
      <c r="LIC9" s="325"/>
      <c r="LID9" s="325"/>
      <c r="LIE9" s="325"/>
      <c r="LIF9" s="325"/>
      <c r="LIG9" s="325"/>
      <c r="LIH9" s="325"/>
      <c r="LII9" s="325"/>
      <c r="LIJ9" s="325"/>
      <c r="LIK9" s="325"/>
      <c r="LIL9" s="325"/>
      <c r="LIM9" s="325"/>
      <c r="LIN9" s="325"/>
      <c r="LIO9" s="325"/>
      <c r="LIP9" s="325"/>
      <c r="LIQ9" s="325"/>
      <c r="LIR9" s="325"/>
      <c r="LIS9" s="325"/>
      <c r="LIT9" s="325"/>
      <c r="LIU9" s="325"/>
      <c r="LIV9" s="325"/>
      <c r="LIW9" s="325"/>
      <c r="LIX9" s="325"/>
      <c r="LIY9" s="325"/>
      <c r="LIZ9" s="325"/>
      <c r="LJA9" s="325"/>
      <c r="LJB9" s="325"/>
      <c r="LJC9" s="325"/>
      <c r="LJD9" s="325"/>
      <c r="LJE9" s="325"/>
      <c r="LJF9" s="325"/>
      <c r="LJG9" s="325"/>
      <c r="LJH9" s="325"/>
      <c r="LJI9" s="325"/>
      <c r="LJJ9" s="325"/>
      <c r="LJK9" s="325"/>
      <c r="LJL9" s="325"/>
      <c r="LJM9" s="325"/>
      <c r="LJN9" s="325"/>
      <c r="LJO9" s="325"/>
      <c r="LJP9" s="325"/>
      <c r="LJQ9" s="325"/>
      <c r="LJR9" s="325"/>
      <c r="LJS9" s="325"/>
      <c r="LJT9" s="325"/>
      <c r="LJU9" s="325"/>
      <c r="LJV9" s="325"/>
      <c r="LJW9" s="325"/>
      <c r="LJX9" s="325"/>
      <c r="LJY9" s="325"/>
      <c r="LJZ9" s="325"/>
      <c r="LKA9" s="325"/>
      <c r="LKB9" s="325"/>
      <c r="LKC9" s="325"/>
      <c r="LKD9" s="325"/>
      <c r="LKE9" s="325"/>
      <c r="LKF9" s="325"/>
      <c r="LKG9" s="325"/>
      <c r="LKH9" s="325"/>
      <c r="LKI9" s="325"/>
      <c r="LKJ9" s="325"/>
      <c r="LKK9" s="325"/>
      <c r="LKL9" s="325"/>
      <c r="LKM9" s="325"/>
      <c r="LKN9" s="325"/>
      <c r="LKO9" s="325"/>
      <c r="LKP9" s="325"/>
      <c r="LKQ9" s="325"/>
      <c r="LKR9" s="325"/>
      <c r="LKS9" s="325"/>
      <c r="LKT9" s="325"/>
      <c r="LKU9" s="325"/>
      <c r="LKV9" s="325"/>
      <c r="LKW9" s="325"/>
      <c r="LKX9" s="325"/>
      <c r="LKY9" s="325"/>
      <c r="LKZ9" s="325"/>
      <c r="LLA9" s="325"/>
      <c r="LLB9" s="325"/>
      <c r="LLC9" s="325"/>
      <c r="LLD9" s="325"/>
      <c r="LLE9" s="325"/>
      <c r="LLF9" s="325"/>
      <c r="LLG9" s="325"/>
      <c r="LLH9" s="325"/>
      <c r="LLI9" s="325"/>
      <c r="LLJ9" s="325"/>
      <c r="LLK9" s="325"/>
      <c r="LLL9" s="325"/>
      <c r="LLM9" s="325"/>
      <c r="LLN9" s="325"/>
      <c r="LLO9" s="325"/>
      <c r="LLP9" s="325"/>
      <c r="LLQ9" s="325"/>
      <c r="LLR9" s="325"/>
      <c r="LLS9" s="325"/>
      <c r="LLT9" s="325"/>
      <c r="LLU9" s="325"/>
      <c r="LLV9" s="325"/>
      <c r="LLW9" s="325"/>
      <c r="LLX9" s="325"/>
      <c r="LLY9" s="325"/>
      <c r="LLZ9" s="325"/>
      <c r="LMA9" s="325"/>
      <c r="LMB9" s="325"/>
      <c r="LMC9" s="325"/>
      <c r="LMD9" s="325"/>
      <c r="LME9" s="325"/>
      <c r="LMF9" s="325"/>
      <c r="LMG9" s="325"/>
      <c r="LMH9" s="325"/>
      <c r="LMI9" s="325"/>
      <c r="LMJ9" s="325"/>
      <c r="LMK9" s="325"/>
      <c r="LML9" s="325"/>
      <c r="LMM9" s="325"/>
      <c r="LMN9" s="325"/>
      <c r="LMO9" s="325"/>
      <c r="LMP9" s="325"/>
      <c r="LMQ9" s="325"/>
      <c r="LMR9" s="325"/>
      <c r="LMS9" s="325"/>
      <c r="LMT9" s="325"/>
      <c r="LMU9" s="325"/>
      <c r="LMV9" s="325"/>
      <c r="LMW9" s="325"/>
      <c r="LMX9" s="325"/>
      <c r="LMY9" s="325"/>
      <c r="LMZ9" s="325"/>
      <c r="LNA9" s="325"/>
      <c r="LNB9" s="325"/>
      <c r="LNC9" s="325"/>
      <c r="LND9" s="325"/>
      <c r="LNE9" s="325"/>
      <c r="LNF9" s="325"/>
      <c r="LNG9" s="325"/>
      <c r="LNH9" s="325"/>
      <c r="LNI9" s="325"/>
      <c r="LNJ9" s="325"/>
      <c r="LNK9" s="325"/>
      <c r="LNL9" s="325"/>
      <c r="LNM9" s="325"/>
      <c r="LNN9" s="325"/>
      <c r="LNO9" s="325"/>
      <c r="LNP9" s="325"/>
      <c r="LNQ9" s="325"/>
      <c r="LNR9" s="325"/>
      <c r="LNS9" s="325"/>
      <c r="LNT9" s="325"/>
      <c r="LNU9" s="325"/>
      <c r="LNV9" s="325"/>
      <c r="LNW9" s="325"/>
      <c r="LNX9" s="325"/>
      <c r="LNY9" s="325"/>
      <c r="LNZ9" s="325"/>
      <c r="LOA9" s="325"/>
      <c r="LOB9" s="325"/>
      <c r="LOC9" s="325"/>
      <c r="LOD9" s="325"/>
      <c r="LOE9" s="325"/>
      <c r="LOF9" s="325"/>
      <c r="LOG9" s="325"/>
      <c r="LOH9" s="325"/>
      <c r="LOI9" s="325"/>
      <c r="LOJ9" s="325"/>
      <c r="LOK9" s="325"/>
      <c r="LOL9" s="325"/>
      <c r="LOM9" s="325"/>
      <c r="LON9" s="325"/>
      <c r="LOO9" s="325"/>
      <c r="LOP9" s="325"/>
      <c r="LOQ9" s="325"/>
      <c r="LOR9" s="325"/>
      <c r="LOS9" s="325"/>
      <c r="LOT9" s="325"/>
      <c r="LOU9" s="325"/>
      <c r="LOV9" s="325"/>
      <c r="LOW9" s="325"/>
      <c r="LOX9" s="325"/>
      <c r="LOY9" s="325"/>
      <c r="LOZ9" s="325"/>
      <c r="LPA9" s="325"/>
      <c r="LPB9" s="325"/>
      <c r="LPC9" s="325"/>
      <c r="LPD9" s="325"/>
      <c r="LPE9" s="325"/>
      <c r="LPF9" s="325"/>
      <c r="LPG9" s="325"/>
      <c r="LPH9" s="325"/>
      <c r="LPI9" s="325"/>
      <c r="LPJ9" s="325"/>
      <c r="LPK9" s="325"/>
      <c r="LPL9" s="325"/>
      <c r="LPM9" s="325"/>
      <c r="LPN9" s="325"/>
      <c r="LPO9" s="325"/>
      <c r="LPP9" s="325"/>
      <c r="LPQ9" s="325"/>
      <c r="LPR9" s="325"/>
      <c r="LPS9" s="325"/>
      <c r="LPT9" s="325"/>
      <c r="LPU9" s="325"/>
      <c r="LPV9" s="325"/>
      <c r="LPW9" s="325"/>
      <c r="LPX9" s="325"/>
      <c r="LPY9" s="325"/>
      <c r="LPZ9" s="325"/>
      <c r="LQA9" s="325"/>
      <c r="LQB9" s="325"/>
      <c r="LQC9" s="325"/>
      <c r="LQD9" s="325"/>
      <c r="LQE9" s="325"/>
      <c r="LQF9" s="325"/>
      <c r="LQG9" s="325"/>
      <c r="LQH9" s="325"/>
      <c r="LQI9" s="325"/>
      <c r="LQJ9" s="325"/>
      <c r="LQK9" s="325"/>
      <c r="LQL9" s="325"/>
      <c r="LQM9" s="325"/>
      <c r="LQN9" s="325"/>
      <c r="LQO9" s="325"/>
      <c r="LQP9" s="325"/>
      <c r="LQQ9" s="325"/>
      <c r="LQR9" s="325"/>
      <c r="LQS9" s="325"/>
      <c r="LQT9" s="325"/>
      <c r="LQU9" s="325"/>
      <c r="LQV9" s="325"/>
      <c r="LQW9" s="325"/>
      <c r="LQX9" s="325"/>
      <c r="LQY9" s="325"/>
      <c r="LQZ9" s="325"/>
      <c r="LRA9" s="325"/>
      <c r="LRB9" s="325"/>
      <c r="LRC9" s="325"/>
      <c r="LRD9" s="325"/>
      <c r="LRE9" s="325"/>
      <c r="LRF9" s="325"/>
      <c r="LRG9" s="325"/>
      <c r="LRH9" s="325"/>
      <c r="LRI9" s="325"/>
      <c r="LRJ9" s="325"/>
      <c r="LRK9" s="325"/>
      <c r="LRL9" s="325"/>
      <c r="LRM9" s="325"/>
      <c r="LRN9" s="325"/>
      <c r="LRO9" s="325"/>
      <c r="LRP9" s="325"/>
      <c r="LRQ9" s="325"/>
      <c r="LRR9" s="325"/>
      <c r="LRS9" s="325"/>
      <c r="LRT9" s="325"/>
      <c r="LRU9" s="325"/>
      <c r="LRV9" s="325"/>
      <c r="LRW9" s="325"/>
      <c r="LRX9" s="325"/>
      <c r="LRY9" s="325"/>
      <c r="LRZ9" s="325"/>
      <c r="LSA9" s="325"/>
      <c r="LSB9" s="325"/>
      <c r="LSC9" s="325"/>
      <c r="LSD9" s="325"/>
      <c r="LSE9" s="325"/>
      <c r="LSF9" s="325"/>
      <c r="LSG9" s="325"/>
      <c r="LSH9" s="325"/>
      <c r="LSI9" s="325"/>
      <c r="LSJ9" s="325"/>
      <c r="LSK9" s="325"/>
      <c r="LSL9" s="325"/>
      <c r="LSM9" s="325"/>
      <c r="LSN9" s="325"/>
      <c r="LSO9" s="325"/>
      <c r="LSP9" s="325"/>
      <c r="LSQ9" s="325"/>
      <c r="LSR9" s="325"/>
      <c r="LSS9" s="325"/>
      <c r="LST9" s="325"/>
      <c r="LSU9" s="325"/>
      <c r="LSV9" s="325"/>
      <c r="LSW9" s="325"/>
      <c r="LSX9" s="325"/>
      <c r="LSY9" s="325"/>
      <c r="LSZ9" s="325"/>
      <c r="LTA9" s="325"/>
      <c r="LTB9" s="325"/>
      <c r="LTC9" s="325"/>
      <c r="LTD9" s="325"/>
      <c r="LTE9" s="325"/>
      <c r="LTF9" s="325"/>
      <c r="LTG9" s="325"/>
      <c r="LTH9" s="325"/>
      <c r="LTI9" s="325"/>
      <c r="LTJ9" s="325"/>
      <c r="LTK9" s="325"/>
      <c r="LTL9" s="325"/>
      <c r="LTM9" s="325"/>
      <c r="LTN9" s="325"/>
      <c r="LTO9" s="325"/>
      <c r="LTP9" s="325"/>
      <c r="LTQ9" s="325"/>
      <c r="LTR9" s="325"/>
      <c r="LTS9" s="325"/>
      <c r="LTT9" s="325"/>
      <c r="LTU9" s="325"/>
      <c r="LTV9" s="325"/>
      <c r="LTW9" s="325"/>
      <c r="LTX9" s="325"/>
      <c r="LTY9" s="325"/>
      <c r="LTZ9" s="325"/>
      <c r="LUA9" s="325"/>
      <c r="LUB9" s="325"/>
      <c r="LUC9" s="325"/>
      <c r="LUD9" s="325"/>
      <c r="LUE9" s="325"/>
      <c r="LUF9" s="325"/>
      <c r="LUG9" s="325"/>
      <c r="LUH9" s="325"/>
      <c r="LUI9" s="325"/>
      <c r="LUJ9" s="325"/>
      <c r="LUK9" s="325"/>
      <c r="LUL9" s="325"/>
      <c r="LUM9" s="325"/>
      <c r="LUN9" s="325"/>
      <c r="LUO9" s="325"/>
      <c r="LUP9" s="325"/>
      <c r="LUQ9" s="325"/>
      <c r="LUR9" s="325"/>
      <c r="LUS9" s="325"/>
      <c r="LUT9" s="325"/>
      <c r="LUU9" s="325"/>
      <c r="LUV9" s="325"/>
      <c r="LUW9" s="325"/>
      <c r="LUX9" s="325"/>
      <c r="LUY9" s="325"/>
      <c r="LUZ9" s="325"/>
      <c r="LVA9" s="325"/>
      <c r="LVB9" s="325"/>
      <c r="LVC9" s="325"/>
      <c r="LVD9" s="325"/>
      <c r="LVE9" s="325"/>
      <c r="LVF9" s="325"/>
      <c r="LVG9" s="325"/>
      <c r="LVH9" s="325"/>
      <c r="LVI9" s="325"/>
      <c r="LVJ9" s="325"/>
      <c r="LVK9" s="325"/>
      <c r="LVL9" s="325"/>
      <c r="LVM9" s="325"/>
      <c r="LVN9" s="325"/>
      <c r="LVO9" s="325"/>
      <c r="LVP9" s="325"/>
      <c r="LVQ9" s="325"/>
      <c r="LVR9" s="325"/>
      <c r="LVS9" s="325"/>
      <c r="LVT9" s="325"/>
      <c r="LVU9" s="325"/>
      <c r="LVV9" s="325"/>
      <c r="LVW9" s="325"/>
      <c r="LVX9" s="325"/>
      <c r="LVY9" s="325"/>
      <c r="LVZ9" s="325"/>
      <c r="LWA9" s="325"/>
      <c r="LWB9" s="325"/>
      <c r="LWC9" s="325"/>
      <c r="LWD9" s="325"/>
      <c r="LWE9" s="325"/>
      <c r="LWF9" s="325"/>
      <c r="LWG9" s="325"/>
      <c r="LWH9" s="325"/>
      <c r="LWI9" s="325"/>
      <c r="LWJ9" s="325"/>
      <c r="LWK9" s="325"/>
      <c r="LWL9" s="325"/>
      <c r="LWM9" s="325"/>
      <c r="LWN9" s="325"/>
      <c r="LWO9" s="325"/>
      <c r="LWP9" s="325"/>
      <c r="LWQ9" s="325"/>
      <c r="LWR9" s="325"/>
      <c r="LWS9" s="325"/>
      <c r="LWT9" s="325"/>
      <c r="LWU9" s="325"/>
      <c r="LWV9" s="325"/>
      <c r="LWW9" s="325"/>
      <c r="LWX9" s="325"/>
      <c r="LWY9" s="325"/>
      <c r="LWZ9" s="325"/>
      <c r="LXA9" s="325"/>
      <c r="LXB9" s="325"/>
      <c r="LXC9" s="325"/>
      <c r="LXD9" s="325"/>
      <c r="LXE9" s="325"/>
      <c r="LXF9" s="325"/>
      <c r="LXG9" s="325"/>
      <c r="LXH9" s="325"/>
      <c r="LXI9" s="325"/>
      <c r="LXJ9" s="325"/>
      <c r="LXK9" s="325"/>
      <c r="LXL9" s="325"/>
      <c r="LXM9" s="325"/>
      <c r="LXN9" s="325"/>
      <c r="LXO9" s="325"/>
      <c r="LXP9" s="325"/>
      <c r="LXQ9" s="325"/>
      <c r="LXR9" s="325"/>
      <c r="LXS9" s="325"/>
      <c r="LXT9" s="325"/>
      <c r="LXU9" s="325"/>
      <c r="LXV9" s="325"/>
      <c r="LXW9" s="325"/>
      <c r="LXX9" s="325"/>
      <c r="LXY9" s="325"/>
      <c r="LXZ9" s="325"/>
      <c r="LYA9" s="325"/>
      <c r="LYB9" s="325"/>
      <c r="LYC9" s="325"/>
      <c r="LYD9" s="325"/>
      <c r="LYE9" s="325"/>
      <c r="LYF9" s="325"/>
      <c r="LYG9" s="325"/>
      <c r="LYH9" s="325"/>
      <c r="LYI9" s="325"/>
      <c r="LYJ9" s="325"/>
      <c r="LYK9" s="325"/>
      <c r="LYL9" s="325"/>
      <c r="LYM9" s="325"/>
      <c r="LYN9" s="325"/>
      <c r="LYO9" s="325"/>
      <c r="LYP9" s="325"/>
      <c r="LYQ9" s="325"/>
      <c r="LYR9" s="325"/>
      <c r="LYS9" s="325"/>
      <c r="LYT9" s="325"/>
      <c r="LYU9" s="325"/>
      <c r="LYV9" s="325"/>
      <c r="LYW9" s="325"/>
      <c r="LYX9" s="325"/>
      <c r="LYY9" s="325"/>
      <c r="LYZ9" s="325"/>
      <c r="LZA9" s="325"/>
      <c r="LZB9" s="325"/>
      <c r="LZC9" s="325"/>
      <c r="LZD9" s="325"/>
      <c r="LZE9" s="325"/>
      <c r="LZF9" s="325"/>
      <c r="LZG9" s="325"/>
      <c r="LZH9" s="325"/>
      <c r="LZI9" s="325"/>
      <c r="LZJ9" s="325"/>
      <c r="LZK9" s="325"/>
      <c r="LZL9" s="325"/>
      <c r="LZM9" s="325"/>
      <c r="LZN9" s="325"/>
      <c r="LZO9" s="325"/>
      <c r="LZP9" s="325"/>
      <c r="LZQ9" s="325"/>
      <c r="LZR9" s="325"/>
      <c r="LZS9" s="325"/>
      <c r="LZT9" s="325"/>
      <c r="LZU9" s="325"/>
      <c r="LZV9" s="325"/>
      <c r="LZW9" s="325"/>
      <c r="LZX9" s="325"/>
      <c r="LZY9" s="325"/>
      <c r="LZZ9" s="325"/>
      <c r="MAA9" s="325"/>
      <c r="MAB9" s="325"/>
      <c r="MAC9" s="325"/>
      <c r="MAD9" s="325"/>
      <c r="MAE9" s="325"/>
      <c r="MAF9" s="325"/>
      <c r="MAG9" s="325"/>
      <c r="MAH9" s="325"/>
      <c r="MAI9" s="325"/>
      <c r="MAJ9" s="325"/>
      <c r="MAK9" s="325"/>
      <c r="MAL9" s="325"/>
      <c r="MAM9" s="325"/>
      <c r="MAN9" s="325"/>
      <c r="MAO9" s="325"/>
      <c r="MAP9" s="325"/>
      <c r="MAQ9" s="325"/>
      <c r="MAR9" s="325"/>
      <c r="MAS9" s="325"/>
      <c r="MAT9" s="325"/>
      <c r="MAU9" s="325"/>
      <c r="MAV9" s="325"/>
      <c r="MAW9" s="325"/>
      <c r="MAX9" s="325"/>
      <c r="MAY9" s="325"/>
      <c r="MAZ9" s="325"/>
      <c r="MBA9" s="325"/>
      <c r="MBB9" s="325"/>
      <c r="MBC9" s="325"/>
      <c r="MBD9" s="325"/>
      <c r="MBE9" s="325"/>
      <c r="MBF9" s="325"/>
      <c r="MBG9" s="325"/>
      <c r="MBH9" s="325"/>
      <c r="MBI9" s="325"/>
      <c r="MBJ9" s="325"/>
      <c r="MBK9" s="325"/>
      <c r="MBL9" s="325"/>
      <c r="MBM9" s="325"/>
      <c r="MBN9" s="325"/>
      <c r="MBO9" s="325"/>
      <c r="MBP9" s="325"/>
      <c r="MBQ9" s="325"/>
      <c r="MBR9" s="325"/>
      <c r="MBS9" s="325"/>
      <c r="MBT9" s="325"/>
      <c r="MBU9" s="325"/>
      <c r="MBV9" s="325"/>
      <c r="MBW9" s="325"/>
      <c r="MBX9" s="325"/>
      <c r="MBY9" s="325"/>
      <c r="MBZ9" s="325"/>
      <c r="MCA9" s="325"/>
      <c r="MCB9" s="325"/>
      <c r="MCC9" s="325"/>
      <c r="MCD9" s="325"/>
      <c r="MCE9" s="325"/>
      <c r="MCF9" s="325"/>
      <c r="MCG9" s="325"/>
      <c r="MCH9" s="325"/>
      <c r="MCI9" s="325"/>
      <c r="MCJ9" s="325"/>
      <c r="MCK9" s="325"/>
      <c r="MCL9" s="325"/>
      <c r="MCM9" s="325"/>
      <c r="MCN9" s="325"/>
      <c r="MCO9" s="325"/>
      <c r="MCP9" s="325"/>
      <c r="MCQ9" s="325"/>
      <c r="MCR9" s="325"/>
      <c r="MCS9" s="325"/>
      <c r="MCT9" s="325"/>
      <c r="MCU9" s="325"/>
      <c r="MCV9" s="325"/>
      <c r="MCW9" s="325"/>
      <c r="MCX9" s="325"/>
      <c r="MCY9" s="325"/>
      <c r="MCZ9" s="325"/>
      <c r="MDA9" s="325"/>
      <c r="MDB9" s="325"/>
      <c r="MDC9" s="325"/>
      <c r="MDD9" s="325"/>
      <c r="MDE9" s="325"/>
      <c r="MDF9" s="325"/>
      <c r="MDG9" s="325"/>
      <c r="MDH9" s="325"/>
      <c r="MDI9" s="325"/>
      <c r="MDJ9" s="325"/>
      <c r="MDK9" s="325"/>
      <c r="MDL9" s="325"/>
      <c r="MDM9" s="325"/>
      <c r="MDN9" s="325"/>
      <c r="MDO9" s="325"/>
      <c r="MDP9" s="325"/>
      <c r="MDQ9" s="325"/>
      <c r="MDR9" s="325"/>
      <c r="MDS9" s="325"/>
      <c r="MDT9" s="325"/>
      <c r="MDU9" s="325"/>
      <c r="MDV9" s="325"/>
      <c r="MDW9" s="325"/>
      <c r="MDX9" s="325"/>
      <c r="MDY9" s="325"/>
      <c r="MDZ9" s="325"/>
      <c r="MEA9" s="325"/>
      <c r="MEB9" s="325"/>
      <c r="MEC9" s="325"/>
      <c r="MED9" s="325"/>
      <c r="MEE9" s="325"/>
      <c r="MEF9" s="325"/>
      <c r="MEG9" s="325"/>
      <c r="MEH9" s="325"/>
      <c r="MEI9" s="325"/>
      <c r="MEJ9" s="325"/>
      <c r="MEK9" s="325"/>
      <c r="MEL9" s="325"/>
      <c r="MEM9" s="325"/>
      <c r="MEN9" s="325"/>
      <c r="MEO9" s="325"/>
      <c r="MEP9" s="325"/>
      <c r="MEQ9" s="325"/>
      <c r="MER9" s="325"/>
      <c r="MES9" s="325"/>
      <c r="MET9" s="325"/>
      <c r="MEU9" s="325"/>
      <c r="MEV9" s="325"/>
      <c r="MEW9" s="325"/>
      <c r="MEX9" s="325"/>
      <c r="MEY9" s="325"/>
      <c r="MEZ9" s="325"/>
      <c r="MFA9" s="325"/>
      <c r="MFB9" s="325"/>
      <c r="MFC9" s="325"/>
      <c r="MFD9" s="325"/>
      <c r="MFE9" s="325"/>
      <c r="MFF9" s="325"/>
      <c r="MFG9" s="325"/>
      <c r="MFH9" s="325"/>
      <c r="MFI9" s="325"/>
      <c r="MFJ9" s="325"/>
      <c r="MFK9" s="325"/>
      <c r="MFL9" s="325"/>
      <c r="MFM9" s="325"/>
      <c r="MFN9" s="325"/>
      <c r="MFO9" s="325"/>
      <c r="MFP9" s="325"/>
      <c r="MFQ9" s="325"/>
      <c r="MFR9" s="325"/>
      <c r="MFS9" s="325"/>
      <c r="MFT9" s="325"/>
      <c r="MFU9" s="325"/>
      <c r="MFV9" s="325"/>
      <c r="MFW9" s="325"/>
      <c r="MFX9" s="325"/>
      <c r="MFY9" s="325"/>
      <c r="MFZ9" s="325"/>
      <c r="MGA9" s="325"/>
      <c r="MGB9" s="325"/>
      <c r="MGC9" s="325"/>
      <c r="MGD9" s="325"/>
      <c r="MGE9" s="325"/>
      <c r="MGF9" s="325"/>
      <c r="MGG9" s="325"/>
      <c r="MGH9" s="325"/>
      <c r="MGI9" s="325"/>
      <c r="MGJ9" s="325"/>
      <c r="MGK9" s="325"/>
      <c r="MGL9" s="325"/>
      <c r="MGM9" s="325"/>
      <c r="MGN9" s="325"/>
      <c r="MGO9" s="325"/>
      <c r="MGP9" s="325"/>
      <c r="MGQ9" s="325"/>
      <c r="MGR9" s="325"/>
      <c r="MGS9" s="325"/>
      <c r="MGT9" s="325"/>
      <c r="MGU9" s="325"/>
      <c r="MGV9" s="325"/>
      <c r="MGW9" s="325"/>
      <c r="MGX9" s="325"/>
      <c r="MGY9" s="325"/>
      <c r="MGZ9" s="325"/>
      <c r="MHA9" s="325"/>
      <c r="MHB9" s="325"/>
      <c r="MHC9" s="325"/>
      <c r="MHD9" s="325"/>
      <c r="MHE9" s="325"/>
      <c r="MHF9" s="325"/>
      <c r="MHG9" s="325"/>
      <c r="MHH9" s="325"/>
      <c r="MHI9" s="325"/>
      <c r="MHJ9" s="325"/>
      <c r="MHK9" s="325"/>
      <c r="MHL9" s="325"/>
      <c r="MHM9" s="325"/>
      <c r="MHN9" s="325"/>
      <c r="MHO9" s="325"/>
      <c r="MHP9" s="325"/>
      <c r="MHQ9" s="325"/>
      <c r="MHR9" s="325"/>
      <c r="MHS9" s="325"/>
      <c r="MHT9" s="325"/>
      <c r="MHU9" s="325"/>
      <c r="MHV9" s="325"/>
      <c r="MHW9" s="325"/>
      <c r="MHX9" s="325"/>
      <c r="MHY9" s="325"/>
      <c r="MHZ9" s="325"/>
      <c r="MIA9" s="325"/>
      <c r="MIB9" s="325"/>
      <c r="MIC9" s="325"/>
      <c r="MID9" s="325"/>
      <c r="MIE9" s="325"/>
      <c r="MIF9" s="325"/>
      <c r="MIG9" s="325"/>
      <c r="MIH9" s="325"/>
      <c r="MII9" s="325"/>
      <c r="MIJ9" s="325"/>
      <c r="MIK9" s="325"/>
      <c r="MIL9" s="325"/>
      <c r="MIM9" s="325"/>
      <c r="MIN9" s="325"/>
      <c r="MIO9" s="325"/>
      <c r="MIP9" s="325"/>
      <c r="MIQ9" s="325"/>
      <c r="MIR9" s="325"/>
      <c r="MIS9" s="325"/>
      <c r="MIT9" s="325"/>
      <c r="MIU9" s="325"/>
      <c r="MIV9" s="325"/>
      <c r="MIW9" s="325"/>
      <c r="MIX9" s="325"/>
      <c r="MIY9" s="325"/>
      <c r="MIZ9" s="325"/>
      <c r="MJA9" s="325"/>
      <c r="MJB9" s="325"/>
      <c r="MJC9" s="325"/>
      <c r="MJD9" s="325"/>
      <c r="MJE9" s="325"/>
      <c r="MJF9" s="325"/>
      <c r="MJG9" s="325"/>
      <c r="MJH9" s="325"/>
      <c r="MJI9" s="325"/>
      <c r="MJJ9" s="325"/>
      <c r="MJK9" s="325"/>
      <c r="MJL9" s="325"/>
      <c r="MJM9" s="325"/>
      <c r="MJN9" s="325"/>
      <c r="MJO9" s="325"/>
      <c r="MJP9" s="325"/>
      <c r="MJQ9" s="325"/>
      <c r="MJR9" s="325"/>
      <c r="MJS9" s="325"/>
      <c r="MJT9" s="325"/>
      <c r="MJU9" s="325"/>
      <c r="MJV9" s="325"/>
      <c r="MJW9" s="325"/>
      <c r="MJX9" s="325"/>
      <c r="MJY9" s="325"/>
      <c r="MJZ9" s="325"/>
      <c r="MKA9" s="325"/>
      <c r="MKB9" s="325"/>
      <c r="MKC9" s="325"/>
      <c r="MKD9" s="325"/>
      <c r="MKE9" s="325"/>
      <c r="MKF9" s="325"/>
      <c r="MKG9" s="325"/>
      <c r="MKH9" s="325"/>
      <c r="MKI9" s="325"/>
      <c r="MKJ9" s="325"/>
      <c r="MKK9" s="325"/>
      <c r="MKL9" s="325"/>
      <c r="MKM9" s="325"/>
      <c r="MKN9" s="325"/>
      <c r="MKO9" s="325"/>
      <c r="MKP9" s="325"/>
      <c r="MKQ9" s="325"/>
      <c r="MKR9" s="325"/>
      <c r="MKS9" s="325"/>
      <c r="MKT9" s="325"/>
      <c r="MKU9" s="325"/>
      <c r="MKV9" s="325"/>
      <c r="MKW9" s="325"/>
      <c r="MKX9" s="325"/>
      <c r="MKY9" s="325"/>
      <c r="MKZ9" s="325"/>
      <c r="MLA9" s="325"/>
      <c r="MLB9" s="325"/>
      <c r="MLC9" s="325"/>
      <c r="MLD9" s="325"/>
      <c r="MLE9" s="325"/>
      <c r="MLF9" s="325"/>
      <c r="MLG9" s="325"/>
      <c r="MLH9" s="325"/>
      <c r="MLI9" s="325"/>
      <c r="MLJ9" s="325"/>
      <c r="MLK9" s="325"/>
      <c r="MLL9" s="325"/>
      <c r="MLM9" s="325"/>
      <c r="MLN9" s="325"/>
      <c r="MLO9" s="325"/>
      <c r="MLP9" s="325"/>
      <c r="MLQ9" s="325"/>
      <c r="MLR9" s="325"/>
      <c r="MLS9" s="325"/>
      <c r="MLT9" s="325"/>
      <c r="MLU9" s="325"/>
      <c r="MLV9" s="325"/>
      <c r="MLW9" s="325"/>
      <c r="MLX9" s="325"/>
      <c r="MLY9" s="325"/>
      <c r="MLZ9" s="325"/>
      <c r="MMA9" s="325"/>
      <c r="MMB9" s="325"/>
      <c r="MMC9" s="325"/>
      <c r="MMD9" s="325"/>
      <c r="MME9" s="325"/>
      <c r="MMF9" s="325"/>
      <c r="MMG9" s="325"/>
      <c r="MMH9" s="325"/>
      <c r="MMI9" s="325"/>
      <c r="MMJ9" s="325"/>
      <c r="MMK9" s="325"/>
      <c r="MML9" s="325"/>
      <c r="MMM9" s="325"/>
      <c r="MMN9" s="325"/>
      <c r="MMO9" s="325"/>
      <c r="MMP9" s="325"/>
      <c r="MMQ9" s="325"/>
      <c r="MMR9" s="325"/>
      <c r="MMS9" s="325"/>
      <c r="MMT9" s="325"/>
      <c r="MMU9" s="325"/>
      <c r="MMV9" s="325"/>
      <c r="MMW9" s="325"/>
      <c r="MMX9" s="325"/>
      <c r="MMY9" s="325"/>
      <c r="MMZ9" s="325"/>
      <c r="MNA9" s="325"/>
      <c r="MNB9" s="325"/>
      <c r="MNC9" s="325"/>
      <c r="MND9" s="325"/>
      <c r="MNE9" s="325"/>
      <c r="MNF9" s="325"/>
      <c r="MNG9" s="325"/>
      <c r="MNH9" s="325"/>
      <c r="MNI9" s="325"/>
      <c r="MNJ9" s="325"/>
      <c r="MNK9" s="325"/>
      <c r="MNL9" s="325"/>
      <c r="MNM9" s="325"/>
      <c r="MNN9" s="325"/>
      <c r="MNO9" s="325"/>
      <c r="MNP9" s="325"/>
      <c r="MNQ9" s="325"/>
      <c r="MNR9" s="325"/>
      <c r="MNS9" s="325"/>
      <c r="MNT9" s="325"/>
      <c r="MNU9" s="325"/>
      <c r="MNV9" s="325"/>
      <c r="MNW9" s="325"/>
      <c r="MNX9" s="325"/>
      <c r="MNY9" s="325"/>
      <c r="MNZ9" s="325"/>
      <c r="MOA9" s="325"/>
      <c r="MOB9" s="325"/>
      <c r="MOC9" s="325"/>
      <c r="MOD9" s="325"/>
      <c r="MOE9" s="325"/>
      <c r="MOF9" s="325"/>
      <c r="MOG9" s="325"/>
      <c r="MOH9" s="325"/>
      <c r="MOI9" s="325"/>
      <c r="MOJ9" s="325"/>
      <c r="MOK9" s="325"/>
      <c r="MOL9" s="325"/>
      <c r="MOM9" s="325"/>
      <c r="MON9" s="325"/>
      <c r="MOO9" s="325"/>
      <c r="MOP9" s="325"/>
      <c r="MOQ9" s="325"/>
      <c r="MOR9" s="325"/>
      <c r="MOS9" s="325"/>
      <c r="MOT9" s="325"/>
      <c r="MOU9" s="325"/>
      <c r="MOV9" s="325"/>
      <c r="MOW9" s="325"/>
      <c r="MOX9" s="325"/>
      <c r="MOY9" s="325"/>
      <c r="MOZ9" s="325"/>
      <c r="MPA9" s="325"/>
      <c r="MPB9" s="325"/>
      <c r="MPC9" s="325"/>
      <c r="MPD9" s="325"/>
      <c r="MPE9" s="325"/>
      <c r="MPF9" s="325"/>
      <c r="MPG9" s="325"/>
      <c r="MPH9" s="325"/>
      <c r="MPI9" s="325"/>
      <c r="MPJ9" s="325"/>
      <c r="MPK9" s="325"/>
      <c r="MPL9" s="325"/>
      <c r="MPM9" s="325"/>
      <c r="MPN9" s="325"/>
      <c r="MPO9" s="325"/>
      <c r="MPP9" s="325"/>
      <c r="MPQ9" s="325"/>
      <c r="MPR9" s="325"/>
      <c r="MPS9" s="325"/>
      <c r="MPT9" s="325"/>
      <c r="MPU9" s="325"/>
      <c r="MPV9" s="325"/>
      <c r="MPW9" s="325"/>
      <c r="MPX9" s="325"/>
      <c r="MPY9" s="325"/>
      <c r="MPZ9" s="325"/>
      <c r="MQA9" s="325"/>
      <c r="MQB9" s="325"/>
      <c r="MQC9" s="325"/>
      <c r="MQD9" s="325"/>
      <c r="MQE9" s="325"/>
      <c r="MQF9" s="325"/>
      <c r="MQG9" s="325"/>
      <c r="MQH9" s="325"/>
      <c r="MQI9" s="325"/>
      <c r="MQJ9" s="325"/>
      <c r="MQK9" s="325"/>
      <c r="MQL9" s="325"/>
      <c r="MQM9" s="325"/>
      <c r="MQN9" s="325"/>
      <c r="MQO9" s="325"/>
      <c r="MQP9" s="325"/>
      <c r="MQQ9" s="325"/>
      <c r="MQR9" s="325"/>
      <c r="MQS9" s="325"/>
      <c r="MQT9" s="325"/>
      <c r="MQU9" s="325"/>
      <c r="MQV9" s="325"/>
      <c r="MQW9" s="325"/>
      <c r="MQX9" s="325"/>
      <c r="MQY9" s="325"/>
      <c r="MQZ9" s="325"/>
      <c r="MRA9" s="325"/>
      <c r="MRB9" s="325"/>
      <c r="MRC9" s="325"/>
      <c r="MRD9" s="325"/>
      <c r="MRE9" s="325"/>
      <c r="MRF9" s="325"/>
      <c r="MRG9" s="325"/>
      <c r="MRH9" s="325"/>
      <c r="MRI9" s="325"/>
      <c r="MRJ9" s="325"/>
      <c r="MRK9" s="325"/>
      <c r="MRL9" s="325"/>
      <c r="MRM9" s="325"/>
      <c r="MRN9" s="325"/>
      <c r="MRO9" s="325"/>
      <c r="MRP9" s="325"/>
      <c r="MRQ9" s="325"/>
      <c r="MRR9" s="325"/>
      <c r="MRS9" s="325"/>
      <c r="MRT9" s="325"/>
      <c r="MRU9" s="325"/>
      <c r="MRV9" s="325"/>
      <c r="MRW9" s="325"/>
      <c r="MRX9" s="325"/>
      <c r="MRY9" s="325"/>
      <c r="MRZ9" s="325"/>
      <c r="MSA9" s="325"/>
      <c r="MSB9" s="325"/>
      <c r="MSC9" s="325"/>
      <c r="MSD9" s="325"/>
      <c r="MSE9" s="325"/>
      <c r="MSF9" s="325"/>
      <c r="MSG9" s="325"/>
      <c r="MSH9" s="325"/>
      <c r="MSI9" s="325"/>
      <c r="MSJ9" s="325"/>
      <c r="MSK9" s="325"/>
      <c r="MSL9" s="325"/>
      <c r="MSM9" s="325"/>
      <c r="MSN9" s="325"/>
      <c r="MSO9" s="325"/>
      <c r="MSP9" s="325"/>
      <c r="MSQ9" s="325"/>
      <c r="MSR9" s="325"/>
      <c r="MSS9" s="325"/>
      <c r="MST9" s="325"/>
      <c r="MSU9" s="325"/>
      <c r="MSV9" s="325"/>
      <c r="MSW9" s="325"/>
      <c r="MSX9" s="325"/>
      <c r="MSY9" s="325"/>
      <c r="MSZ9" s="325"/>
      <c r="MTA9" s="325"/>
      <c r="MTB9" s="325"/>
      <c r="MTC9" s="325"/>
      <c r="MTD9" s="325"/>
      <c r="MTE9" s="325"/>
      <c r="MTF9" s="325"/>
      <c r="MTG9" s="325"/>
      <c r="MTH9" s="325"/>
      <c r="MTI9" s="325"/>
      <c r="MTJ9" s="325"/>
      <c r="MTK9" s="325"/>
      <c r="MTL9" s="325"/>
      <c r="MTM9" s="325"/>
      <c r="MTN9" s="325"/>
      <c r="MTO9" s="325"/>
      <c r="MTP9" s="325"/>
      <c r="MTQ9" s="325"/>
      <c r="MTR9" s="325"/>
      <c r="MTS9" s="325"/>
      <c r="MTT9" s="325"/>
      <c r="MTU9" s="325"/>
      <c r="MTV9" s="325"/>
      <c r="MTW9" s="325"/>
      <c r="MTX9" s="325"/>
      <c r="MTY9" s="325"/>
      <c r="MTZ9" s="325"/>
      <c r="MUA9" s="325"/>
      <c r="MUB9" s="325"/>
      <c r="MUC9" s="325"/>
      <c r="MUD9" s="325"/>
      <c r="MUE9" s="325"/>
      <c r="MUF9" s="325"/>
      <c r="MUG9" s="325"/>
      <c r="MUH9" s="325"/>
      <c r="MUI9" s="325"/>
      <c r="MUJ9" s="325"/>
      <c r="MUK9" s="325"/>
      <c r="MUL9" s="325"/>
      <c r="MUM9" s="325"/>
      <c r="MUN9" s="325"/>
      <c r="MUO9" s="325"/>
      <c r="MUP9" s="325"/>
      <c r="MUQ9" s="325"/>
      <c r="MUR9" s="325"/>
      <c r="MUS9" s="325"/>
      <c r="MUT9" s="325"/>
      <c r="MUU9" s="325"/>
      <c r="MUV9" s="325"/>
      <c r="MUW9" s="325"/>
      <c r="MUX9" s="325"/>
      <c r="MUY9" s="325"/>
      <c r="MUZ9" s="325"/>
      <c r="MVA9" s="325"/>
      <c r="MVB9" s="325"/>
      <c r="MVC9" s="325"/>
      <c r="MVD9" s="325"/>
      <c r="MVE9" s="325"/>
      <c r="MVF9" s="325"/>
      <c r="MVG9" s="325"/>
      <c r="MVH9" s="325"/>
      <c r="MVI9" s="325"/>
      <c r="MVJ9" s="325"/>
      <c r="MVK9" s="325"/>
      <c r="MVL9" s="325"/>
      <c r="MVM9" s="325"/>
      <c r="MVN9" s="325"/>
      <c r="MVO9" s="325"/>
      <c r="MVP9" s="325"/>
      <c r="MVQ9" s="325"/>
      <c r="MVR9" s="325"/>
      <c r="MVS9" s="325"/>
      <c r="MVT9" s="325"/>
      <c r="MVU9" s="325"/>
      <c r="MVV9" s="325"/>
      <c r="MVW9" s="325"/>
      <c r="MVX9" s="325"/>
      <c r="MVY9" s="325"/>
      <c r="MVZ9" s="325"/>
      <c r="MWA9" s="325"/>
      <c r="MWB9" s="325"/>
      <c r="MWC9" s="325"/>
      <c r="MWD9" s="325"/>
      <c r="MWE9" s="325"/>
      <c r="MWF9" s="325"/>
      <c r="MWG9" s="325"/>
      <c r="MWH9" s="325"/>
      <c r="MWI9" s="325"/>
      <c r="MWJ9" s="325"/>
      <c r="MWK9" s="325"/>
      <c r="MWL9" s="325"/>
      <c r="MWM9" s="325"/>
      <c r="MWN9" s="325"/>
      <c r="MWO9" s="325"/>
      <c r="MWP9" s="325"/>
      <c r="MWQ9" s="325"/>
      <c r="MWR9" s="325"/>
      <c r="MWS9" s="325"/>
      <c r="MWT9" s="325"/>
      <c r="MWU9" s="325"/>
      <c r="MWV9" s="325"/>
      <c r="MWW9" s="325"/>
      <c r="MWX9" s="325"/>
      <c r="MWY9" s="325"/>
      <c r="MWZ9" s="325"/>
      <c r="MXA9" s="325"/>
      <c r="MXB9" s="325"/>
      <c r="MXC9" s="325"/>
      <c r="MXD9" s="325"/>
      <c r="MXE9" s="325"/>
      <c r="MXF9" s="325"/>
      <c r="MXG9" s="325"/>
      <c r="MXH9" s="325"/>
      <c r="MXI9" s="325"/>
      <c r="MXJ9" s="325"/>
      <c r="MXK9" s="325"/>
      <c r="MXL9" s="325"/>
      <c r="MXM9" s="325"/>
      <c r="MXN9" s="325"/>
      <c r="MXO9" s="325"/>
      <c r="MXP9" s="325"/>
      <c r="MXQ9" s="325"/>
      <c r="MXR9" s="325"/>
      <c r="MXS9" s="325"/>
      <c r="MXT9" s="325"/>
      <c r="MXU9" s="325"/>
      <c r="MXV9" s="325"/>
      <c r="MXW9" s="325"/>
      <c r="MXX9" s="325"/>
      <c r="MXY9" s="325"/>
      <c r="MXZ9" s="325"/>
      <c r="MYA9" s="325"/>
      <c r="MYB9" s="325"/>
      <c r="MYC9" s="325"/>
      <c r="MYD9" s="325"/>
      <c r="MYE9" s="325"/>
      <c r="MYF9" s="325"/>
      <c r="MYG9" s="325"/>
      <c r="MYH9" s="325"/>
      <c r="MYI9" s="325"/>
      <c r="MYJ9" s="325"/>
      <c r="MYK9" s="325"/>
      <c r="MYL9" s="325"/>
      <c r="MYM9" s="325"/>
      <c r="MYN9" s="325"/>
      <c r="MYO9" s="325"/>
      <c r="MYP9" s="325"/>
      <c r="MYQ9" s="325"/>
      <c r="MYR9" s="325"/>
      <c r="MYS9" s="325"/>
      <c r="MYT9" s="325"/>
      <c r="MYU9" s="325"/>
      <c r="MYV9" s="325"/>
      <c r="MYW9" s="325"/>
      <c r="MYX9" s="325"/>
      <c r="MYY9" s="325"/>
      <c r="MYZ9" s="325"/>
      <c r="MZA9" s="325"/>
      <c r="MZB9" s="325"/>
      <c r="MZC9" s="325"/>
      <c r="MZD9" s="325"/>
      <c r="MZE9" s="325"/>
      <c r="MZF9" s="325"/>
      <c r="MZG9" s="325"/>
      <c r="MZH9" s="325"/>
      <c r="MZI9" s="325"/>
      <c r="MZJ9" s="325"/>
      <c r="MZK9" s="325"/>
      <c r="MZL9" s="325"/>
      <c r="MZM9" s="325"/>
      <c r="MZN9" s="325"/>
      <c r="MZO9" s="325"/>
      <c r="MZP9" s="325"/>
      <c r="MZQ9" s="325"/>
      <c r="MZR9" s="325"/>
      <c r="MZS9" s="325"/>
      <c r="MZT9" s="325"/>
      <c r="MZU9" s="325"/>
      <c r="MZV9" s="325"/>
      <c r="MZW9" s="325"/>
      <c r="MZX9" s="325"/>
      <c r="MZY9" s="325"/>
      <c r="MZZ9" s="325"/>
      <c r="NAA9" s="325"/>
      <c r="NAB9" s="325"/>
      <c r="NAC9" s="325"/>
      <c r="NAD9" s="325"/>
      <c r="NAE9" s="325"/>
      <c r="NAF9" s="325"/>
      <c r="NAG9" s="325"/>
      <c r="NAH9" s="325"/>
      <c r="NAI9" s="325"/>
      <c r="NAJ9" s="325"/>
      <c r="NAK9" s="325"/>
      <c r="NAL9" s="325"/>
      <c r="NAM9" s="325"/>
      <c r="NAN9" s="325"/>
      <c r="NAO9" s="325"/>
      <c r="NAP9" s="325"/>
      <c r="NAQ9" s="325"/>
      <c r="NAR9" s="325"/>
      <c r="NAS9" s="325"/>
      <c r="NAT9" s="325"/>
      <c r="NAU9" s="325"/>
      <c r="NAV9" s="325"/>
      <c r="NAW9" s="325"/>
      <c r="NAX9" s="325"/>
      <c r="NAY9" s="325"/>
      <c r="NAZ9" s="325"/>
      <c r="NBA9" s="325"/>
      <c r="NBB9" s="325"/>
      <c r="NBC9" s="325"/>
      <c r="NBD9" s="325"/>
      <c r="NBE9" s="325"/>
      <c r="NBF9" s="325"/>
      <c r="NBG9" s="325"/>
      <c r="NBH9" s="325"/>
      <c r="NBI9" s="325"/>
      <c r="NBJ9" s="325"/>
      <c r="NBK9" s="325"/>
      <c r="NBL9" s="325"/>
      <c r="NBM9" s="325"/>
      <c r="NBN9" s="325"/>
      <c r="NBO9" s="325"/>
      <c r="NBP9" s="325"/>
      <c r="NBQ9" s="325"/>
      <c r="NBR9" s="325"/>
      <c r="NBS9" s="325"/>
      <c r="NBT9" s="325"/>
      <c r="NBU9" s="325"/>
      <c r="NBV9" s="325"/>
      <c r="NBW9" s="325"/>
      <c r="NBX9" s="325"/>
      <c r="NBY9" s="325"/>
      <c r="NBZ9" s="325"/>
      <c r="NCA9" s="325"/>
      <c r="NCB9" s="325"/>
      <c r="NCC9" s="325"/>
      <c r="NCD9" s="325"/>
      <c r="NCE9" s="325"/>
      <c r="NCF9" s="325"/>
      <c r="NCG9" s="325"/>
      <c r="NCH9" s="325"/>
      <c r="NCI9" s="325"/>
      <c r="NCJ9" s="325"/>
      <c r="NCK9" s="325"/>
      <c r="NCL9" s="325"/>
      <c r="NCM9" s="325"/>
      <c r="NCN9" s="325"/>
      <c r="NCO9" s="325"/>
      <c r="NCP9" s="325"/>
      <c r="NCQ9" s="325"/>
      <c r="NCR9" s="325"/>
      <c r="NCS9" s="325"/>
      <c r="NCT9" s="325"/>
      <c r="NCU9" s="325"/>
      <c r="NCV9" s="325"/>
      <c r="NCW9" s="325"/>
      <c r="NCX9" s="325"/>
      <c r="NCY9" s="325"/>
      <c r="NCZ9" s="325"/>
      <c r="NDA9" s="325"/>
      <c r="NDB9" s="325"/>
      <c r="NDC9" s="325"/>
      <c r="NDD9" s="325"/>
      <c r="NDE9" s="325"/>
      <c r="NDF9" s="325"/>
      <c r="NDG9" s="325"/>
      <c r="NDH9" s="325"/>
      <c r="NDI9" s="325"/>
      <c r="NDJ9" s="325"/>
      <c r="NDK9" s="325"/>
      <c r="NDL9" s="325"/>
      <c r="NDM9" s="325"/>
      <c r="NDN9" s="325"/>
      <c r="NDO9" s="325"/>
      <c r="NDP9" s="325"/>
      <c r="NDQ9" s="325"/>
      <c r="NDR9" s="325"/>
      <c r="NDS9" s="325"/>
      <c r="NDT9" s="325"/>
      <c r="NDU9" s="325"/>
      <c r="NDV9" s="325"/>
      <c r="NDW9" s="325"/>
      <c r="NDX9" s="325"/>
      <c r="NDY9" s="325"/>
      <c r="NDZ9" s="325"/>
      <c r="NEA9" s="325"/>
      <c r="NEB9" s="325"/>
      <c r="NEC9" s="325"/>
      <c r="NED9" s="325"/>
      <c r="NEE9" s="325"/>
      <c r="NEF9" s="325"/>
      <c r="NEG9" s="325"/>
      <c r="NEH9" s="325"/>
      <c r="NEI9" s="325"/>
      <c r="NEJ9" s="325"/>
      <c r="NEK9" s="325"/>
      <c r="NEL9" s="325"/>
      <c r="NEM9" s="325"/>
      <c r="NEN9" s="325"/>
      <c r="NEO9" s="325"/>
      <c r="NEP9" s="325"/>
      <c r="NEQ9" s="325"/>
      <c r="NER9" s="325"/>
      <c r="NES9" s="325"/>
      <c r="NET9" s="325"/>
      <c r="NEU9" s="325"/>
      <c r="NEV9" s="325"/>
      <c r="NEW9" s="325"/>
      <c r="NEX9" s="325"/>
      <c r="NEY9" s="325"/>
      <c r="NEZ9" s="325"/>
      <c r="NFA9" s="325"/>
      <c r="NFB9" s="325"/>
      <c r="NFC9" s="325"/>
      <c r="NFD9" s="325"/>
      <c r="NFE9" s="325"/>
      <c r="NFF9" s="325"/>
      <c r="NFG9" s="325"/>
      <c r="NFH9" s="325"/>
      <c r="NFI9" s="325"/>
      <c r="NFJ9" s="325"/>
      <c r="NFK9" s="325"/>
      <c r="NFL9" s="325"/>
      <c r="NFM9" s="325"/>
      <c r="NFN9" s="325"/>
      <c r="NFO9" s="325"/>
      <c r="NFP9" s="325"/>
      <c r="NFQ9" s="325"/>
      <c r="NFR9" s="325"/>
      <c r="NFS9" s="325"/>
      <c r="NFT9" s="325"/>
      <c r="NFU9" s="325"/>
      <c r="NFV9" s="325"/>
      <c r="NFW9" s="325"/>
      <c r="NFX9" s="325"/>
      <c r="NFY9" s="325"/>
      <c r="NFZ9" s="325"/>
      <c r="NGA9" s="325"/>
      <c r="NGB9" s="325"/>
      <c r="NGC9" s="325"/>
      <c r="NGD9" s="325"/>
      <c r="NGE9" s="325"/>
      <c r="NGF9" s="325"/>
      <c r="NGG9" s="325"/>
      <c r="NGH9" s="325"/>
      <c r="NGI9" s="325"/>
      <c r="NGJ9" s="325"/>
      <c r="NGK9" s="325"/>
      <c r="NGL9" s="325"/>
      <c r="NGM9" s="325"/>
      <c r="NGN9" s="325"/>
      <c r="NGO9" s="325"/>
      <c r="NGP9" s="325"/>
      <c r="NGQ9" s="325"/>
      <c r="NGR9" s="325"/>
      <c r="NGS9" s="325"/>
      <c r="NGT9" s="325"/>
      <c r="NGU9" s="325"/>
      <c r="NGV9" s="325"/>
      <c r="NGW9" s="325"/>
      <c r="NGX9" s="325"/>
      <c r="NGY9" s="325"/>
      <c r="NGZ9" s="325"/>
      <c r="NHA9" s="325"/>
      <c r="NHB9" s="325"/>
      <c r="NHC9" s="325"/>
      <c r="NHD9" s="325"/>
      <c r="NHE9" s="325"/>
      <c r="NHF9" s="325"/>
      <c r="NHG9" s="325"/>
      <c r="NHH9" s="325"/>
      <c r="NHI9" s="325"/>
      <c r="NHJ9" s="325"/>
      <c r="NHK9" s="325"/>
      <c r="NHL9" s="325"/>
      <c r="NHM9" s="325"/>
      <c r="NHN9" s="325"/>
      <c r="NHO9" s="325"/>
      <c r="NHP9" s="325"/>
      <c r="NHQ9" s="325"/>
      <c r="NHR9" s="325"/>
      <c r="NHS9" s="325"/>
      <c r="NHT9" s="325"/>
      <c r="NHU9" s="325"/>
      <c r="NHV9" s="325"/>
      <c r="NHW9" s="325"/>
      <c r="NHX9" s="325"/>
      <c r="NHY9" s="325"/>
      <c r="NHZ9" s="325"/>
      <c r="NIA9" s="325"/>
      <c r="NIB9" s="325"/>
      <c r="NIC9" s="325"/>
      <c r="NID9" s="325"/>
      <c r="NIE9" s="325"/>
      <c r="NIF9" s="325"/>
      <c r="NIG9" s="325"/>
      <c r="NIH9" s="325"/>
      <c r="NII9" s="325"/>
      <c r="NIJ9" s="325"/>
      <c r="NIK9" s="325"/>
      <c r="NIL9" s="325"/>
      <c r="NIM9" s="325"/>
      <c r="NIN9" s="325"/>
      <c r="NIO9" s="325"/>
      <c r="NIP9" s="325"/>
      <c r="NIQ9" s="325"/>
      <c r="NIR9" s="325"/>
      <c r="NIS9" s="325"/>
      <c r="NIT9" s="325"/>
      <c r="NIU9" s="325"/>
      <c r="NIV9" s="325"/>
      <c r="NIW9" s="325"/>
      <c r="NIX9" s="325"/>
      <c r="NIY9" s="325"/>
      <c r="NIZ9" s="325"/>
      <c r="NJA9" s="325"/>
      <c r="NJB9" s="325"/>
      <c r="NJC9" s="325"/>
      <c r="NJD9" s="325"/>
      <c r="NJE9" s="325"/>
      <c r="NJF9" s="325"/>
      <c r="NJG9" s="325"/>
      <c r="NJH9" s="325"/>
      <c r="NJI9" s="325"/>
      <c r="NJJ9" s="325"/>
      <c r="NJK9" s="325"/>
      <c r="NJL9" s="325"/>
      <c r="NJM9" s="325"/>
      <c r="NJN9" s="325"/>
      <c r="NJO9" s="325"/>
      <c r="NJP9" s="325"/>
      <c r="NJQ9" s="325"/>
      <c r="NJR9" s="325"/>
      <c r="NJS9" s="325"/>
      <c r="NJT9" s="325"/>
      <c r="NJU9" s="325"/>
      <c r="NJV9" s="325"/>
      <c r="NJW9" s="325"/>
      <c r="NJX9" s="325"/>
      <c r="NJY9" s="325"/>
      <c r="NJZ9" s="325"/>
      <c r="NKA9" s="325"/>
      <c r="NKB9" s="325"/>
      <c r="NKC9" s="325"/>
      <c r="NKD9" s="325"/>
      <c r="NKE9" s="325"/>
      <c r="NKF9" s="325"/>
      <c r="NKG9" s="325"/>
      <c r="NKH9" s="325"/>
      <c r="NKI9" s="325"/>
      <c r="NKJ9" s="325"/>
      <c r="NKK9" s="325"/>
      <c r="NKL9" s="325"/>
      <c r="NKM9" s="325"/>
      <c r="NKN9" s="325"/>
      <c r="NKO9" s="325"/>
      <c r="NKP9" s="325"/>
      <c r="NKQ9" s="325"/>
      <c r="NKR9" s="325"/>
      <c r="NKS9" s="325"/>
      <c r="NKT9" s="325"/>
      <c r="NKU9" s="325"/>
      <c r="NKV9" s="325"/>
      <c r="NKW9" s="325"/>
      <c r="NKX9" s="325"/>
      <c r="NKY9" s="325"/>
      <c r="NKZ9" s="325"/>
      <c r="NLA9" s="325"/>
      <c r="NLB9" s="325"/>
      <c r="NLC9" s="325"/>
      <c r="NLD9" s="325"/>
      <c r="NLE9" s="325"/>
      <c r="NLF9" s="325"/>
      <c r="NLG9" s="325"/>
      <c r="NLH9" s="325"/>
      <c r="NLI9" s="325"/>
      <c r="NLJ9" s="325"/>
      <c r="NLK9" s="325"/>
      <c r="NLL9" s="325"/>
      <c r="NLM9" s="325"/>
      <c r="NLN9" s="325"/>
      <c r="NLO9" s="325"/>
      <c r="NLP9" s="325"/>
      <c r="NLQ9" s="325"/>
      <c r="NLR9" s="325"/>
      <c r="NLS9" s="325"/>
      <c r="NLT9" s="325"/>
      <c r="NLU9" s="325"/>
      <c r="NLV9" s="325"/>
      <c r="NLW9" s="325"/>
      <c r="NLX9" s="325"/>
      <c r="NLY9" s="325"/>
      <c r="NLZ9" s="325"/>
      <c r="NMA9" s="325"/>
      <c r="NMB9" s="325"/>
      <c r="NMC9" s="325"/>
      <c r="NMD9" s="325"/>
      <c r="NME9" s="325"/>
      <c r="NMF9" s="325"/>
      <c r="NMG9" s="325"/>
      <c r="NMH9" s="325"/>
      <c r="NMI9" s="325"/>
      <c r="NMJ9" s="325"/>
      <c r="NMK9" s="325"/>
      <c r="NML9" s="325"/>
      <c r="NMM9" s="325"/>
      <c r="NMN9" s="325"/>
      <c r="NMO9" s="325"/>
      <c r="NMP9" s="325"/>
      <c r="NMQ9" s="325"/>
      <c r="NMR9" s="325"/>
      <c r="NMS9" s="325"/>
      <c r="NMT9" s="325"/>
      <c r="NMU9" s="325"/>
      <c r="NMV9" s="325"/>
      <c r="NMW9" s="325"/>
      <c r="NMX9" s="325"/>
      <c r="NMY9" s="325"/>
      <c r="NMZ9" s="325"/>
      <c r="NNA9" s="325"/>
      <c r="NNB9" s="325"/>
      <c r="NNC9" s="325"/>
      <c r="NND9" s="325"/>
      <c r="NNE9" s="325"/>
      <c r="NNF9" s="325"/>
      <c r="NNG9" s="325"/>
      <c r="NNH9" s="325"/>
      <c r="NNI9" s="325"/>
      <c r="NNJ9" s="325"/>
      <c r="NNK9" s="325"/>
      <c r="NNL9" s="325"/>
      <c r="NNM9" s="325"/>
      <c r="NNN9" s="325"/>
      <c r="NNO9" s="325"/>
      <c r="NNP9" s="325"/>
      <c r="NNQ9" s="325"/>
      <c r="NNR9" s="325"/>
      <c r="NNS9" s="325"/>
      <c r="NNT9" s="325"/>
      <c r="NNU9" s="325"/>
      <c r="NNV9" s="325"/>
      <c r="NNW9" s="325"/>
      <c r="NNX9" s="325"/>
      <c r="NNY9" s="325"/>
      <c r="NNZ9" s="325"/>
      <c r="NOA9" s="325"/>
      <c r="NOB9" s="325"/>
      <c r="NOC9" s="325"/>
      <c r="NOD9" s="325"/>
      <c r="NOE9" s="325"/>
      <c r="NOF9" s="325"/>
      <c r="NOG9" s="325"/>
      <c r="NOH9" s="325"/>
      <c r="NOI9" s="325"/>
      <c r="NOJ9" s="325"/>
      <c r="NOK9" s="325"/>
      <c r="NOL9" s="325"/>
      <c r="NOM9" s="325"/>
      <c r="NON9" s="325"/>
      <c r="NOO9" s="325"/>
      <c r="NOP9" s="325"/>
      <c r="NOQ9" s="325"/>
      <c r="NOR9" s="325"/>
      <c r="NOS9" s="325"/>
      <c r="NOT9" s="325"/>
      <c r="NOU9" s="325"/>
      <c r="NOV9" s="325"/>
      <c r="NOW9" s="325"/>
      <c r="NOX9" s="325"/>
      <c r="NOY9" s="325"/>
      <c r="NOZ9" s="325"/>
      <c r="NPA9" s="325"/>
      <c r="NPB9" s="325"/>
      <c r="NPC9" s="325"/>
      <c r="NPD9" s="325"/>
      <c r="NPE9" s="325"/>
      <c r="NPF9" s="325"/>
      <c r="NPG9" s="325"/>
      <c r="NPH9" s="325"/>
      <c r="NPI9" s="325"/>
      <c r="NPJ9" s="325"/>
      <c r="NPK9" s="325"/>
      <c r="NPL9" s="325"/>
      <c r="NPM9" s="325"/>
      <c r="NPN9" s="325"/>
      <c r="NPO9" s="325"/>
      <c r="NPP9" s="325"/>
      <c r="NPQ9" s="325"/>
      <c r="NPR9" s="325"/>
      <c r="NPS9" s="325"/>
      <c r="NPT9" s="325"/>
      <c r="NPU9" s="325"/>
      <c r="NPV9" s="325"/>
      <c r="NPW9" s="325"/>
      <c r="NPX9" s="325"/>
      <c r="NPY9" s="325"/>
      <c r="NPZ9" s="325"/>
      <c r="NQA9" s="325"/>
      <c r="NQB9" s="325"/>
      <c r="NQC9" s="325"/>
      <c r="NQD9" s="325"/>
      <c r="NQE9" s="325"/>
      <c r="NQF9" s="325"/>
      <c r="NQG9" s="325"/>
      <c r="NQH9" s="325"/>
      <c r="NQI9" s="325"/>
      <c r="NQJ9" s="325"/>
      <c r="NQK9" s="325"/>
      <c r="NQL9" s="325"/>
      <c r="NQM9" s="325"/>
      <c r="NQN9" s="325"/>
      <c r="NQO9" s="325"/>
      <c r="NQP9" s="325"/>
      <c r="NQQ9" s="325"/>
      <c r="NQR9" s="325"/>
      <c r="NQS9" s="325"/>
      <c r="NQT9" s="325"/>
      <c r="NQU9" s="325"/>
      <c r="NQV9" s="325"/>
      <c r="NQW9" s="325"/>
      <c r="NQX9" s="325"/>
      <c r="NQY9" s="325"/>
      <c r="NQZ9" s="325"/>
      <c r="NRA9" s="325"/>
      <c r="NRB9" s="325"/>
      <c r="NRC9" s="325"/>
      <c r="NRD9" s="325"/>
      <c r="NRE9" s="325"/>
      <c r="NRF9" s="325"/>
      <c r="NRG9" s="325"/>
      <c r="NRH9" s="325"/>
      <c r="NRI9" s="325"/>
      <c r="NRJ9" s="325"/>
      <c r="NRK9" s="325"/>
      <c r="NRL9" s="325"/>
      <c r="NRM9" s="325"/>
      <c r="NRN9" s="325"/>
      <c r="NRO9" s="325"/>
      <c r="NRP9" s="325"/>
      <c r="NRQ9" s="325"/>
      <c r="NRR9" s="325"/>
      <c r="NRS9" s="325"/>
      <c r="NRT9" s="325"/>
      <c r="NRU9" s="325"/>
      <c r="NRV9" s="325"/>
      <c r="NRW9" s="325"/>
      <c r="NRX9" s="325"/>
      <c r="NRY9" s="325"/>
      <c r="NRZ9" s="325"/>
      <c r="NSA9" s="325"/>
      <c r="NSB9" s="325"/>
      <c r="NSC9" s="325"/>
      <c r="NSD9" s="325"/>
      <c r="NSE9" s="325"/>
      <c r="NSF9" s="325"/>
      <c r="NSG9" s="325"/>
      <c r="NSH9" s="325"/>
      <c r="NSI9" s="325"/>
      <c r="NSJ9" s="325"/>
      <c r="NSK9" s="325"/>
      <c r="NSL9" s="325"/>
      <c r="NSM9" s="325"/>
      <c r="NSN9" s="325"/>
      <c r="NSO9" s="325"/>
      <c r="NSP9" s="325"/>
      <c r="NSQ9" s="325"/>
      <c r="NSR9" s="325"/>
      <c r="NSS9" s="325"/>
      <c r="NST9" s="325"/>
      <c r="NSU9" s="325"/>
      <c r="NSV9" s="325"/>
      <c r="NSW9" s="325"/>
      <c r="NSX9" s="325"/>
      <c r="NSY9" s="325"/>
      <c r="NSZ9" s="325"/>
      <c r="NTA9" s="325"/>
      <c r="NTB9" s="325"/>
      <c r="NTC9" s="325"/>
      <c r="NTD9" s="325"/>
      <c r="NTE9" s="325"/>
      <c r="NTF9" s="325"/>
      <c r="NTG9" s="325"/>
      <c r="NTH9" s="325"/>
      <c r="NTI9" s="325"/>
      <c r="NTJ9" s="325"/>
      <c r="NTK9" s="325"/>
      <c r="NTL9" s="325"/>
      <c r="NTM9" s="325"/>
      <c r="NTN9" s="325"/>
      <c r="NTO9" s="325"/>
      <c r="NTP9" s="325"/>
      <c r="NTQ9" s="325"/>
      <c r="NTR9" s="325"/>
      <c r="NTS9" s="325"/>
      <c r="NTT9" s="325"/>
      <c r="NTU9" s="325"/>
      <c r="NTV9" s="325"/>
      <c r="NTW9" s="325"/>
      <c r="NTX9" s="325"/>
      <c r="NTY9" s="325"/>
      <c r="NTZ9" s="325"/>
      <c r="NUA9" s="325"/>
      <c r="NUB9" s="325"/>
      <c r="NUC9" s="325"/>
      <c r="NUD9" s="325"/>
      <c r="NUE9" s="325"/>
      <c r="NUF9" s="325"/>
      <c r="NUG9" s="325"/>
      <c r="NUH9" s="325"/>
      <c r="NUI9" s="325"/>
      <c r="NUJ9" s="325"/>
      <c r="NUK9" s="325"/>
      <c r="NUL9" s="325"/>
      <c r="NUM9" s="325"/>
      <c r="NUN9" s="325"/>
      <c r="NUO9" s="325"/>
      <c r="NUP9" s="325"/>
      <c r="NUQ9" s="325"/>
      <c r="NUR9" s="325"/>
      <c r="NUS9" s="325"/>
      <c r="NUT9" s="325"/>
      <c r="NUU9" s="325"/>
      <c r="NUV9" s="325"/>
      <c r="NUW9" s="325"/>
      <c r="NUX9" s="325"/>
      <c r="NUY9" s="325"/>
      <c r="NUZ9" s="325"/>
      <c r="NVA9" s="325"/>
      <c r="NVB9" s="325"/>
      <c r="NVC9" s="325"/>
      <c r="NVD9" s="325"/>
      <c r="NVE9" s="325"/>
      <c r="NVF9" s="325"/>
      <c r="NVG9" s="325"/>
      <c r="NVH9" s="325"/>
      <c r="NVI9" s="325"/>
      <c r="NVJ9" s="325"/>
      <c r="NVK9" s="325"/>
      <c r="NVL9" s="325"/>
      <c r="NVM9" s="325"/>
      <c r="NVN9" s="325"/>
      <c r="NVO9" s="325"/>
      <c r="NVP9" s="325"/>
      <c r="NVQ9" s="325"/>
      <c r="NVR9" s="325"/>
      <c r="NVS9" s="325"/>
      <c r="NVT9" s="325"/>
      <c r="NVU9" s="325"/>
      <c r="NVV9" s="325"/>
      <c r="NVW9" s="325"/>
      <c r="NVX9" s="325"/>
      <c r="NVY9" s="325"/>
      <c r="NVZ9" s="325"/>
      <c r="NWA9" s="325"/>
      <c r="NWB9" s="325"/>
      <c r="NWC9" s="325"/>
      <c r="NWD9" s="325"/>
      <c r="NWE9" s="325"/>
      <c r="NWF9" s="325"/>
      <c r="NWG9" s="325"/>
      <c r="NWH9" s="325"/>
      <c r="NWI9" s="325"/>
      <c r="NWJ9" s="325"/>
      <c r="NWK9" s="325"/>
      <c r="NWL9" s="325"/>
      <c r="NWM9" s="325"/>
      <c r="NWN9" s="325"/>
      <c r="NWO9" s="325"/>
      <c r="NWP9" s="325"/>
      <c r="NWQ9" s="325"/>
      <c r="NWR9" s="325"/>
      <c r="NWS9" s="325"/>
      <c r="NWT9" s="325"/>
      <c r="NWU9" s="325"/>
      <c r="NWV9" s="325"/>
      <c r="NWW9" s="325"/>
      <c r="NWX9" s="325"/>
      <c r="NWY9" s="325"/>
      <c r="NWZ9" s="325"/>
      <c r="NXA9" s="325"/>
      <c r="NXB9" s="325"/>
      <c r="NXC9" s="325"/>
      <c r="NXD9" s="325"/>
      <c r="NXE9" s="325"/>
      <c r="NXF9" s="325"/>
      <c r="NXG9" s="325"/>
      <c r="NXH9" s="325"/>
      <c r="NXI9" s="325"/>
      <c r="NXJ9" s="325"/>
      <c r="NXK9" s="325"/>
      <c r="NXL9" s="325"/>
      <c r="NXM9" s="325"/>
      <c r="NXN9" s="325"/>
      <c r="NXO9" s="325"/>
      <c r="NXP9" s="325"/>
      <c r="NXQ9" s="325"/>
      <c r="NXR9" s="325"/>
      <c r="NXS9" s="325"/>
      <c r="NXT9" s="325"/>
      <c r="NXU9" s="325"/>
      <c r="NXV9" s="325"/>
      <c r="NXW9" s="325"/>
      <c r="NXX9" s="325"/>
      <c r="NXY9" s="325"/>
      <c r="NXZ9" s="325"/>
      <c r="NYA9" s="325"/>
      <c r="NYB9" s="325"/>
      <c r="NYC9" s="325"/>
      <c r="NYD9" s="325"/>
      <c r="NYE9" s="325"/>
      <c r="NYF9" s="325"/>
      <c r="NYG9" s="325"/>
      <c r="NYH9" s="325"/>
      <c r="NYI9" s="325"/>
      <c r="NYJ9" s="325"/>
      <c r="NYK9" s="325"/>
      <c r="NYL9" s="325"/>
      <c r="NYM9" s="325"/>
      <c r="NYN9" s="325"/>
      <c r="NYO9" s="325"/>
      <c r="NYP9" s="325"/>
      <c r="NYQ9" s="325"/>
      <c r="NYR9" s="325"/>
      <c r="NYS9" s="325"/>
      <c r="NYT9" s="325"/>
      <c r="NYU9" s="325"/>
      <c r="NYV9" s="325"/>
      <c r="NYW9" s="325"/>
      <c r="NYX9" s="325"/>
      <c r="NYY9" s="325"/>
      <c r="NYZ9" s="325"/>
      <c r="NZA9" s="325"/>
      <c r="NZB9" s="325"/>
      <c r="NZC9" s="325"/>
      <c r="NZD9" s="325"/>
      <c r="NZE9" s="325"/>
      <c r="NZF9" s="325"/>
      <c r="NZG9" s="325"/>
      <c r="NZH9" s="325"/>
      <c r="NZI9" s="325"/>
      <c r="NZJ9" s="325"/>
      <c r="NZK9" s="325"/>
      <c r="NZL9" s="325"/>
      <c r="NZM9" s="325"/>
      <c r="NZN9" s="325"/>
      <c r="NZO9" s="325"/>
      <c r="NZP9" s="325"/>
      <c r="NZQ9" s="325"/>
      <c r="NZR9" s="325"/>
      <c r="NZS9" s="325"/>
      <c r="NZT9" s="325"/>
      <c r="NZU9" s="325"/>
      <c r="NZV9" s="325"/>
      <c r="NZW9" s="325"/>
      <c r="NZX9" s="325"/>
      <c r="NZY9" s="325"/>
      <c r="NZZ9" s="325"/>
      <c r="OAA9" s="325"/>
      <c r="OAB9" s="325"/>
      <c r="OAC9" s="325"/>
      <c r="OAD9" s="325"/>
      <c r="OAE9" s="325"/>
      <c r="OAF9" s="325"/>
      <c r="OAG9" s="325"/>
      <c r="OAH9" s="325"/>
      <c r="OAI9" s="325"/>
      <c r="OAJ9" s="325"/>
      <c r="OAK9" s="325"/>
      <c r="OAL9" s="325"/>
      <c r="OAM9" s="325"/>
      <c r="OAN9" s="325"/>
      <c r="OAO9" s="325"/>
      <c r="OAP9" s="325"/>
      <c r="OAQ9" s="325"/>
      <c r="OAR9" s="325"/>
      <c r="OAS9" s="325"/>
      <c r="OAT9" s="325"/>
      <c r="OAU9" s="325"/>
      <c r="OAV9" s="325"/>
      <c r="OAW9" s="325"/>
      <c r="OAX9" s="325"/>
      <c r="OAY9" s="325"/>
      <c r="OAZ9" s="325"/>
      <c r="OBA9" s="325"/>
      <c r="OBB9" s="325"/>
      <c r="OBC9" s="325"/>
      <c r="OBD9" s="325"/>
      <c r="OBE9" s="325"/>
      <c r="OBF9" s="325"/>
      <c r="OBG9" s="325"/>
      <c r="OBH9" s="325"/>
      <c r="OBI9" s="325"/>
      <c r="OBJ9" s="325"/>
      <c r="OBK9" s="325"/>
      <c r="OBL9" s="325"/>
      <c r="OBM9" s="325"/>
      <c r="OBN9" s="325"/>
      <c r="OBO9" s="325"/>
      <c r="OBP9" s="325"/>
      <c r="OBQ9" s="325"/>
      <c r="OBR9" s="325"/>
      <c r="OBS9" s="325"/>
      <c r="OBT9" s="325"/>
      <c r="OBU9" s="325"/>
      <c r="OBV9" s="325"/>
      <c r="OBW9" s="325"/>
      <c r="OBX9" s="325"/>
      <c r="OBY9" s="325"/>
      <c r="OBZ9" s="325"/>
      <c r="OCA9" s="325"/>
      <c r="OCB9" s="325"/>
      <c r="OCC9" s="325"/>
      <c r="OCD9" s="325"/>
      <c r="OCE9" s="325"/>
      <c r="OCF9" s="325"/>
      <c r="OCG9" s="325"/>
      <c r="OCH9" s="325"/>
      <c r="OCI9" s="325"/>
      <c r="OCJ9" s="325"/>
      <c r="OCK9" s="325"/>
      <c r="OCL9" s="325"/>
      <c r="OCM9" s="325"/>
      <c r="OCN9" s="325"/>
      <c r="OCO9" s="325"/>
      <c r="OCP9" s="325"/>
      <c r="OCQ9" s="325"/>
      <c r="OCR9" s="325"/>
      <c r="OCS9" s="325"/>
      <c r="OCT9" s="325"/>
      <c r="OCU9" s="325"/>
      <c r="OCV9" s="325"/>
      <c r="OCW9" s="325"/>
      <c r="OCX9" s="325"/>
      <c r="OCY9" s="325"/>
      <c r="OCZ9" s="325"/>
      <c r="ODA9" s="325"/>
      <c r="ODB9" s="325"/>
      <c r="ODC9" s="325"/>
      <c r="ODD9" s="325"/>
      <c r="ODE9" s="325"/>
      <c r="ODF9" s="325"/>
      <c r="ODG9" s="325"/>
      <c r="ODH9" s="325"/>
      <c r="ODI9" s="325"/>
      <c r="ODJ9" s="325"/>
      <c r="ODK9" s="325"/>
      <c r="ODL9" s="325"/>
      <c r="ODM9" s="325"/>
      <c r="ODN9" s="325"/>
      <c r="ODO9" s="325"/>
      <c r="ODP9" s="325"/>
      <c r="ODQ9" s="325"/>
      <c r="ODR9" s="325"/>
      <c r="ODS9" s="325"/>
      <c r="ODT9" s="325"/>
      <c r="ODU9" s="325"/>
      <c r="ODV9" s="325"/>
      <c r="ODW9" s="325"/>
      <c r="ODX9" s="325"/>
      <c r="ODY9" s="325"/>
      <c r="ODZ9" s="325"/>
      <c r="OEA9" s="325"/>
      <c r="OEB9" s="325"/>
      <c r="OEC9" s="325"/>
      <c r="OED9" s="325"/>
      <c r="OEE9" s="325"/>
      <c r="OEF9" s="325"/>
      <c r="OEG9" s="325"/>
      <c r="OEH9" s="325"/>
      <c r="OEI9" s="325"/>
      <c r="OEJ9" s="325"/>
      <c r="OEK9" s="325"/>
      <c r="OEL9" s="325"/>
      <c r="OEM9" s="325"/>
      <c r="OEN9" s="325"/>
      <c r="OEO9" s="325"/>
      <c r="OEP9" s="325"/>
      <c r="OEQ9" s="325"/>
      <c r="OER9" s="325"/>
      <c r="OES9" s="325"/>
      <c r="OET9" s="325"/>
      <c r="OEU9" s="325"/>
      <c r="OEV9" s="325"/>
      <c r="OEW9" s="325"/>
      <c r="OEX9" s="325"/>
      <c r="OEY9" s="325"/>
      <c r="OEZ9" s="325"/>
      <c r="OFA9" s="325"/>
      <c r="OFB9" s="325"/>
      <c r="OFC9" s="325"/>
      <c r="OFD9" s="325"/>
      <c r="OFE9" s="325"/>
      <c r="OFF9" s="325"/>
      <c r="OFG9" s="325"/>
      <c r="OFH9" s="325"/>
      <c r="OFI9" s="325"/>
      <c r="OFJ9" s="325"/>
      <c r="OFK9" s="325"/>
      <c r="OFL9" s="325"/>
      <c r="OFM9" s="325"/>
      <c r="OFN9" s="325"/>
      <c r="OFO9" s="325"/>
      <c r="OFP9" s="325"/>
      <c r="OFQ9" s="325"/>
      <c r="OFR9" s="325"/>
      <c r="OFS9" s="325"/>
      <c r="OFT9" s="325"/>
      <c r="OFU9" s="325"/>
      <c r="OFV9" s="325"/>
      <c r="OFW9" s="325"/>
      <c r="OFX9" s="325"/>
      <c r="OFY9" s="325"/>
      <c r="OFZ9" s="325"/>
      <c r="OGA9" s="325"/>
      <c r="OGB9" s="325"/>
      <c r="OGC9" s="325"/>
      <c r="OGD9" s="325"/>
      <c r="OGE9" s="325"/>
      <c r="OGF9" s="325"/>
      <c r="OGG9" s="325"/>
      <c r="OGH9" s="325"/>
      <c r="OGI9" s="325"/>
      <c r="OGJ9" s="325"/>
      <c r="OGK9" s="325"/>
      <c r="OGL9" s="325"/>
      <c r="OGM9" s="325"/>
      <c r="OGN9" s="325"/>
      <c r="OGO9" s="325"/>
      <c r="OGP9" s="325"/>
      <c r="OGQ9" s="325"/>
      <c r="OGR9" s="325"/>
      <c r="OGS9" s="325"/>
      <c r="OGT9" s="325"/>
      <c r="OGU9" s="325"/>
      <c r="OGV9" s="325"/>
      <c r="OGW9" s="325"/>
      <c r="OGX9" s="325"/>
      <c r="OGY9" s="325"/>
      <c r="OGZ9" s="325"/>
      <c r="OHA9" s="325"/>
      <c r="OHB9" s="325"/>
      <c r="OHC9" s="325"/>
      <c r="OHD9" s="325"/>
      <c r="OHE9" s="325"/>
      <c r="OHF9" s="325"/>
      <c r="OHG9" s="325"/>
      <c r="OHH9" s="325"/>
      <c r="OHI9" s="325"/>
      <c r="OHJ9" s="325"/>
      <c r="OHK9" s="325"/>
      <c r="OHL9" s="325"/>
      <c r="OHM9" s="325"/>
      <c r="OHN9" s="325"/>
      <c r="OHO9" s="325"/>
      <c r="OHP9" s="325"/>
      <c r="OHQ9" s="325"/>
      <c r="OHR9" s="325"/>
      <c r="OHS9" s="325"/>
      <c r="OHT9" s="325"/>
      <c r="OHU9" s="325"/>
      <c r="OHV9" s="325"/>
      <c r="OHW9" s="325"/>
      <c r="OHX9" s="325"/>
      <c r="OHY9" s="325"/>
      <c r="OHZ9" s="325"/>
      <c r="OIA9" s="325"/>
      <c r="OIB9" s="325"/>
      <c r="OIC9" s="325"/>
      <c r="OID9" s="325"/>
      <c r="OIE9" s="325"/>
      <c r="OIF9" s="325"/>
      <c r="OIG9" s="325"/>
      <c r="OIH9" s="325"/>
      <c r="OII9" s="325"/>
      <c r="OIJ9" s="325"/>
      <c r="OIK9" s="325"/>
      <c r="OIL9" s="325"/>
      <c r="OIM9" s="325"/>
      <c r="OIN9" s="325"/>
      <c r="OIO9" s="325"/>
      <c r="OIP9" s="325"/>
      <c r="OIQ9" s="325"/>
      <c r="OIR9" s="325"/>
      <c r="OIS9" s="325"/>
      <c r="OIT9" s="325"/>
      <c r="OIU9" s="325"/>
      <c r="OIV9" s="325"/>
      <c r="OIW9" s="325"/>
      <c r="OIX9" s="325"/>
      <c r="OIY9" s="325"/>
      <c r="OIZ9" s="325"/>
      <c r="OJA9" s="325"/>
      <c r="OJB9" s="325"/>
      <c r="OJC9" s="325"/>
      <c r="OJD9" s="325"/>
      <c r="OJE9" s="325"/>
      <c r="OJF9" s="325"/>
      <c r="OJG9" s="325"/>
      <c r="OJH9" s="325"/>
      <c r="OJI9" s="325"/>
      <c r="OJJ9" s="325"/>
      <c r="OJK9" s="325"/>
      <c r="OJL9" s="325"/>
      <c r="OJM9" s="325"/>
      <c r="OJN9" s="325"/>
      <c r="OJO9" s="325"/>
      <c r="OJP9" s="325"/>
      <c r="OJQ9" s="325"/>
      <c r="OJR9" s="325"/>
      <c r="OJS9" s="325"/>
      <c r="OJT9" s="325"/>
      <c r="OJU9" s="325"/>
      <c r="OJV9" s="325"/>
      <c r="OJW9" s="325"/>
      <c r="OJX9" s="325"/>
      <c r="OJY9" s="325"/>
      <c r="OJZ9" s="325"/>
      <c r="OKA9" s="325"/>
      <c r="OKB9" s="325"/>
      <c r="OKC9" s="325"/>
      <c r="OKD9" s="325"/>
      <c r="OKE9" s="325"/>
      <c r="OKF9" s="325"/>
      <c r="OKG9" s="325"/>
      <c r="OKH9" s="325"/>
      <c r="OKI9" s="325"/>
      <c r="OKJ9" s="325"/>
      <c r="OKK9" s="325"/>
      <c r="OKL9" s="325"/>
      <c r="OKM9" s="325"/>
      <c r="OKN9" s="325"/>
      <c r="OKO9" s="325"/>
      <c r="OKP9" s="325"/>
      <c r="OKQ9" s="325"/>
      <c r="OKR9" s="325"/>
      <c r="OKS9" s="325"/>
      <c r="OKT9" s="325"/>
      <c r="OKU9" s="325"/>
      <c r="OKV9" s="325"/>
      <c r="OKW9" s="325"/>
      <c r="OKX9" s="325"/>
      <c r="OKY9" s="325"/>
      <c r="OKZ9" s="325"/>
      <c r="OLA9" s="325"/>
      <c r="OLB9" s="325"/>
      <c r="OLC9" s="325"/>
      <c r="OLD9" s="325"/>
      <c r="OLE9" s="325"/>
      <c r="OLF9" s="325"/>
      <c r="OLG9" s="325"/>
      <c r="OLH9" s="325"/>
      <c r="OLI9" s="325"/>
      <c r="OLJ9" s="325"/>
      <c r="OLK9" s="325"/>
      <c r="OLL9" s="325"/>
      <c r="OLM9" s="325"/>
      <c r="OLN9" s="325"/>
      <c r="OLO9" s="325"/>
      <c r="OLP9" s="325"/>
      <c r="OLQ9" s="325"/>
      <c r="OLR9" s="325"/>
      <c r="OLS9" s="325"/>
      <c r="OLT9" s="325"/>
      <c r="OLU9" s="325"/>
      <c r="OLV9" s="325"/>
      <c r="OLW9" s="325"/>
      <c r="OLX9" s="325"/>
      <c r="OLY9" s="325"/>
      <c r="OLZ9" s="325"/>
      <c r="OMA9" s="325"/>
      <c r="OMB9" s="325"/>
      <c r="OMC9" s="325"/>
      <c r="OMD9" s="325"/>
      <c r="OME9" s="325"/>
      <c r="OMF9" s="325"/>
      <c r="OMG9" s="325"/>
      <c r="OMH9" s="325"/>
      <c r="OMI9" s="325"/>
      <c r="OMJ9" s="325"/>
      <c r="OMK9" s="325"/>
      <c r="OML9" s="325"/>
      <c r="OMM9" s="325"/>
      <c r="OMN9" s="325"/>
      <c r="OMO9" s="325"/>
      <c r="OMP9" s="325"/>
      <c r="OMQ9" s="325"/>
      <c r="OMR9" s="325"/>
      <c r="OMS9" s="325"/>
      <c r="OMT9" s="325"/>
      <c r="OMU9" s="325"/>
      <c r="OMV9" s="325"/>
      <c r="OMW9" s="325"/>
      <c r="OMX9" s="325"/>
      <c r="OMY9" s="325"/>
      <c r="OMZ9" s="325"/>
      <c r="ONA9" s="325"/>
      <c r="ONB9" s="325"/>
      <c r="ONC9" s="325"/>
      <c r="OND9" s="325"/>
      <c r="ONE9" s="325"/>
      <c r="ONF9" s="325"/>
      <c r="ONG9" s="325"/>
      <c r="ONH9" s="325"/>
      <c r="ONI9" s="325"/>
      <c r="ONJ9" s="325"/>
      <c r="ONK9" s="325"/>
      <c r="ONL9" s="325"/>
      <c r="ONM9" s="325"/>
      <c r="ONN9" s="325"/>
      <c r="ONO9" s="325"/>
      <c r="ONP9" s="325"/>
      <c r="ONQ9" s="325"/>
      <c r="ONR9" s="325"/>
      <c r="ONS9" s="325"/>
      <c r="ONT9" s="325"/>
      <c r="ONU9" s="325"/>
      <c r="ONV9" s="325"/>
      <c r="ONW9" s="325"/>
      <c r="ONX9" s="325"/>
      <c r="ONY9" s="325"/>
      <c r="ONZ9" s="325"/>
      <c r="OOA9" s="325"/>
      <c r="OOB9" s="325"/>
      <c r="OOC9" s="325"/>
      <c r="OOD9" s="325"/>
      <c r="OOE9" s="325"/>
      <c r="OOF9" s="325"/>
      <c r="OOG9" s="325"/>
      <c r="OOH9" s="325"/>
      <c r="OOI9" s="325"/>
      <c r="OOJ9" s="325"/>
      <c r="OOK9" s="325"/>
      <c r="OOL9" s="325"/>
      <c r="OOM9" s="325"/>
      <c r="OON9" s="325"/>
      <c r="OOO9" s="325"/>
      <c r="OOP9" s="325"/>
      <c r="OOQ9" s="325"/>
      <c r="OOR9" s="325"/>
      <c r="OOS9" s="325"/>
      <c r="OOT9" s="325"/>
      <c r="OOU9" s="325"/>
      <c r="OOV9" s="325"/>
      <c r="OOW9" s="325"/>
      <c r="OOX9" s="325"/>
      <c r="OOY9" s="325"/>
      <c r="OOZ9" s="325"/>
      <c r="OPA9" s="325"/>
      <c r="OPB9" s="325"/>
      <c r="OPC9" s="325"/>
      <c r="OPD9" s="325"/>
      <c r="OPE9" s="325"/>
      <c r="OPF9" s="325"/>
      <c r="OPG9" s="325"/>
      <c r="OPH9" s="325"/>
      <c r="OPI9" s="325"/>
      <c r="OPJ9" s="325"/>
      <c r="OPK9" s="325"/>
      <c r="OPL9" s="325"/>
      <c r="OPM9" s="325"/>
      <c r="OPN9" s="325"/>
      <c r="OPO9" s="325"/>
      <c r="OPP9" s="325"/>
      <c r="OPQ9" s="325"/>
      <c r="OPR9" s="325"/>
      <c r="OPS9" s="325"/>
      <c r="OPT9" s="325"/>
      <c r="OPU9" s="325"/>
      <c r="OPV9" s="325"/>
      <c r="OPW9" s="325"/>
      <c r="OPX9" s="325"/>
      <c r="OPY9" s="325"/>
      <c r="OPZ9" s="325"/>
      <c r="OQA9" s="325"/>
      <c r="OQB9" s="325"/>
      <c r="OQC9" s="325"/>
      <c r="OQD9" s="325"/>
      <c r="OQE9" s="325"/>
      <c r="OQF9" s="325"/>
      <c r="OQG9" s="325"/>
      <c r="OQH9" s="325"/>
      <c r="OQI9" s="325"/>
      <c r="OQJ9" s="325"/>
      <c r="OQK9" s="325"/>
      <c r="OQL9" s="325"/>
      <c r="OQM9" s="325"/>
      <c r="OQN9" s="325"/>
      <c r="OQO9" s="325"/>
      <c r="OQP9" s="325"/>
      <c r="OQQ9" s="325"/>
      <c r="OQR9" s="325"/>
      <c r="OQS9" s="325"/>
      <c r="OQT9" s="325"/>
      <c r="OQU9" s="325"/>
      <c r="OQV9" s="325"/>
      <c r="OQW9" s="325"/>
      <c r="OQX9" s="325"/>
      <c r="OQY9" s="325"/>
      <c r="OQZ9" s="325"/>
      <c r="ORA9" s="325"/>
      <c r="ORB9" s="325"/>
      <c r="ORC9" s="325"/>
      <c r="ORD9" s="325"/>
      <c r="ORE9" s="325"/>
      <c r="ORF9" s="325"/>
      <c r="ORG9" s="325"/>
      <c r="ORH9" s="325"/>
      <c r="ORI9" s="325"/>
      <c r="ORJ9" s="325"/>
      <c r="ORK9" s="325"/>
      <c r="ORL9" s="325"/>
      <c r="ORM9" s="325"/>
      <c r="ORN9" s="325"/>
      <c r="ORO9" s="325"/>
      <c r="ORP9" s="325"/>
      <c r="ORQ9" s="325"/>
      <c r="ORR9" s="325"/>
      <c r="ORS9" s="325"/>
      <c r="ORT9" s="325"/>
      <c r="ORU9" s="325"/>
      <c r="ORV9" s="325"/>
      <c r="ORW9" s="325"/>
      <c r="ORX9" s="325"/>
      <c r="ORY9" s="325"/>
      <c r="ORZ9" s="325"/>
      <c r="OSA9" s="325"/>
      <c r="OSB9" s="325"/>
      <c r="OSC9" s="325"/>
      <c r="OSD9" s="325"/>
      <c r="OSE9" s="325"/>
      <c r="OSF9" s="325"/>
      <c r="OSG9" s="325"/>
      <c r="OSH9" s="325"/>
      <c r="OSI9" s="325"/>
      <c r="OSJ9" s="325"/>
      <c r="OSK9" s="325"/>
      <c r="OSL9" s="325"/>
      <c r="OSM9" s="325"/>
      <c r="OSN9" s="325"/>
      <c r="OSO9" s="325"/>
      <c r="OSP9" s="325"/>
      <c r="OSQ9" s="325"/>
      <c r="OSR9" s="325"/>
      <c r="OSS9" s="325"/>
      <c r="OST9" s="325"/>
      <c r="OSU9" s="325"/>
      <c r="OSV9" s="325"/>
      <c r="OSW9" s="325"/>
      <c r="OSX9" s="325"/>
      <c r="OSY9" s="325"/>
      <c r="OSZ9" s="325"/>
      <c r="OTA9" s="325"/>
      <c r="OTB9" s="325"/>
      <c r="OTC9" s="325"/>
      <c r="OTD9" s="325"/>
      <c r="OTE9" s="325"/>
      <c r="OTF9" s="325"/>
      <c r="OTG9" s="325"/>
      <c r="OTH9" s="325"/>
      <c r="OTI9" s="325"/>
      <c r="OTJ9" s="325"/>
      <c r="OTK9" s="325"/>
      <c r="OTL9" s="325"/>
      <c r="OTM9" s="325"/>
      <c r="OTN9" s="325"/>
      <c r="OTO9" s="325"/>
      <c r="OTP9" s="325"/>
      <c r="OTQ9" s="325"/>
      <c r="OTR9" s="325"/>
      <c r="OTS9" s="325"/>
      <c r="OTT9" s="325"/>
      <c r="OTU9" s="325"/>
      <c r="OTV9" s="325"/>
      <c r="OTW9" s="325"/>
      <c r="OTX9" s="325"/>
      <c r="OTY9" s="325"/>
      <c r="OTZ9" s="325"/>
      <c r="OUA9" s="325"/>
      <c r="OUB9" s="325"/>
      <c r="OUC9" s="325"/>
      <c r="OUD9" s="325"/>
      <c r="OUE9" s="325"/>
      <c r="OUF9" s="325"/>
      <c r="OUG9" s="325"/>
      <c r="OUH9" s="325"/>
      <c r="OUI9" s="325"/>
      <c r="OUJ9" s="325"/>
      <c r="OUK9" s="325"/>
      <c r="OUL9" s="325"/>
      <c r="OUM9" s="325"/>
      <c r="OUN9" s="325"/>
      <c r="OUO9" s="325"/>
      <c r="OUP9" s="325"/>
      <c r="OUQ9" s="325"/>
      <c r="OUR9" s="325"/>
      <c r="OUS9" s="325"/>
      <c r="OUT9" s="325"/>
      <c r="OUU9" s="325"/>
      <c r="OUV9" s="325"/>
      <c r="OUW9" s="325"/>
      <c r="OUX9" s="325"/>
      <c r="OUY9" s="325"/>
      <c r="OUZ9" s="325"/>
      <c r="OVA9" s="325"/>
      <c r="OVB9" s="325"/>
      <c r="OVC9" s="325"/>
      <c r="OVD9" s="325"/>
      <c r="OVE9" s="325"/>
      <c r="OVF9" s="325"/>
      <c r="OVG9" s="325"/>
      <c r="OVH9" s="325"/>
      <c r="OVI9" s="325"/>
      <c r="OVJ9" s="325"/>
      <c r="OVK9" s="325"/>
      <c r="OVL9" s="325"/>
      <c r="OVM9" s="325"/>
      <c r="OVN9" s="325"/>
      <c r="OVO9" s="325"/>
      <c r="OVP9" s="325"/>
      <c r="OVQ9" s="325"/>
      <c r="OVR9" s="325"/>
      <c r="OVS9" s="325"/>
      <c r="OVT9" s="325"/>
      <c r="OVU9" s="325"/>
      <c r="OVV9" s="325"/>
      <c r="OVW9" s="325"/>
      <c r="OVX9" s="325"/>
      <c r="OVY9" s="325"/>
      <c r="OVZ9" s="325"/>
      <c r="OWA9" s="325"/>
      <c r="OWB9" s="325"/>
      <c r="OWC9" s="325"/>
      <c r="OWD9" s="325"/>
      <c r="OWE9" s="325"/>
      <c r="OWF9" s="325"/>
      <c r="OWG9" s="325"/>
      <c r="OWH9" s="325"/>
      <c r="OWI9" s="325"/>
      <c r="OWJ9" s="325"/>
      <c r="OWK9" s="325"/>
      <c r="OWL9" s="325"/>
      <c r="OWM9" s="325"/>
      <c r="OWN9" s="325"/>
      <c r="OWO9" s="325"/>
      <c r="OWP9" s="325"/>
      <c r="OWQ9" s="325"/>
      <c r="OWR9" s="325"/>
      <c r="OWS9" s="325"/>
      <c r="OWT9" s="325"/>
      <c r="OWU9" s="325"/>
      <c r="OWV9" s="325"/>
      <c r="OWW9" s="325"/>
      <c r="OWX9" s="325"/>
      <c r="OWY9" s="325"/>
      <c r="OWZ9" s="325"/>
      <c r="OXA9" s="325"/>
      <c r="OXB9" s="325"/>
      <c r="OXC9" s="325"/>
      <c r="OXD9" s="325"/>
      <c r="OXE9" s="325"/>
      <c r="OXF9" s="325"/>
      <c r="OXG9" s="325"/>
      <c r="OXH9" s="325"/>
      <c r="OXI9" s="325"/>
      <c r="OXJ9" s="325"/>
      <c r="OXK9" s="325"/>
      <c r="OXL9" s="325"/>
      <c r="OXM9" s="325"/>
      <c r="OXN9" s="325"/>
      <c r="OXO9" s="325"/>
      <c r="OXP9" s="325"/>
      <c r="OXQ9" s="325"/>
      <c r="OXR9" s="325"/>
      <c r="OXS9" s="325"/>
      <c r="OXT9" s="325"/>
      <c r="OXU9" s="325"/>
      <c r="OXV9" s="325"/>
      <c r="OXW9" s="325"/>
      <c r="OXX9" s="325"/>
      <c r="OXY9" s="325"/>
      <c r="OXZ9" s="325"/>
      <c r="OYA9" s="325"/>
      <c r="OYB9" s="325"/>
      <c r="OYC9" s="325"/>
      <c r="OYD9" s="325"/>
      <c r="OYE9" s="325"/>
      <c r="OYF9" s="325"/>
      <c r="OYG9" s="325"/>
      <c r="OYH9" s="325"/>
      <c r="OYI9" s="325"/>
      <c r="OYJ9" s="325"/>
      <c r="OYK9" s="325"/>
      <c r="OYL9" s="325"/>
      <c r="OYM9" s="325"/>
      <c r="OYN9" s="325"/>
      <c r="OYO9" s="325"/>
      <c r="OYP9" s="325"/>
      <c r="OYQ9" s="325"/>
      <c r="OYR9" s="325"/>
      <c r="OYS9" s="325"/>
      <c r="OYT9" s="325"/>
      <c r="OYU9" s="325"/>
      <c r="OYV9" s="325"/>
      <c r="OYW9" s="325"/>
      <c r="OYX9" s="325"/>
      <c r="OYY9" s="325"/>
      <c r="OYZ9" s="325"/>
      <c r="OZA9" s="325"/>
      <c r="OZB9" s="325"/>
      <c r="OZC9" s="325"/>
      <c r="OZD9" s="325"/>
      <c r="OZE9" s="325"/>
      <c r="OZF9" s="325"/>
      <c r="OZG9" s="325"/>
      <c r="OZH9" s="325"/>
      <c r="OZI9" s="325"/>
      <c r="OZJ9" s="325"/>
      <c r="OZK9" s="325"/>
      <c r="OZL9" s="325"/>
      <c r="OZM9" s="325"/>
      <c r="OZN9" s="325"/>
      <c r="OZO9" s="325"/>
      <c r="OZP9" s="325"/>
      <c r="OZQ9" s="325"/>
      <c r="OZR9" s="325"/>
      <c r="OZS9" s="325"/>
      <c r="OZT9" s="325"/>
      <c r="OZU9" s="325"/>
      <c r="OZV9" s="325"/>
      <c r="OZW9" s="325"/>
      <c r="OZX9" s="325"/>
      <c r="OZY9" s="325"/>
      <c r="OZZ9" s="325"/>
      <c r="PAA9" s="325"/>
      <c r="PAB9" s="325"/>
      <c r="PAC9" s="325"/>
      <c r="PAD9" s="325"/>
      <c r="PAE9" s="325"/>
      <c r="PAF9" s="325"/>
      <c r="PAG9" s="325"/>
      <c r="PAH9" s="325"/>
      <c r="PAI9" s="325"/>
      <c r="PAJ9" s="325"/>
      <c r="PAK9" s="325"/>
      <c r="PAL9" s="325"/>
      <c r="PAM9" s="325"/>
      <c r="PAN9" s="325"/>
      <c r="PAO9" s="325"/>
      <c r="PAP9" s="325"/>
      <c r="PAQ9" s="325"/>
      <c r="PAR9" s="325"/>
      <c r="PAS9" s="325"/>
      <c r="PAT9" s="325"/>
      <c r="PAU9" s="325"/>
      <c r="PAV9" s="325"/>
      <c r="PAW9" s="325"/>
      <c r="PAX9" s="325"/>
      <c r="PAY9" s="325"/>
      <c r="PAZ9" s="325"/>
      <c r="PBA9" s="325"/>
      <c r="PBB9" s="325"/>
      <c r="PBC9" s="325"/>
      <c r="PBD9" s="325"/>
      <c r="PBE9" s="325"/>
      <c r="PBF9" s="325"/>
      <c r="PBG9" s="325"/>
      <c r="PBH9" s="325"/>
      <c r="PBI9" s="325"/>
      <c r="PBJ9" s="325"/>
      <c r="PBK9" s="325"/>
      <c r="PBL9" s="325"/>
      <c r="PBM9" s="325"/>
      <c r="PBN9" s="325"/>
      <c r="PBO9" s="325"/>
      <c r="PBP9" s="325"/>
      <c r="PBQ9" s="325"/>
      <c r="PBR9" s="325"/>
      <c r="PBS9" s="325"/>
      <c r="PBT9" s="325"/>
      <c r="PBU9" s="325"/>
      <c r="PBV9" s="325"/>
      <c r="PBW9" s="325"/>
      <c r="PBX9" s="325"/>
      <c r="PBY9" s="325"/>
      <c r="PBZ9" s="325"/>
      <c r="PCA9" s="325"/>
      <c r="PCB9" s="325"/>
      <c r="PCC9" s="325"/>
      <c r="PCD9" s="325"/>
      <c r="PCE9" s="325"/>
      <c r="PCF9" s="325"/>
      <c r="PCG9" s="325"/>
      <c r="PCH9" s="325"/>
      <c r="PCI9" s="325"/>
      <c r="PCJ9" s="325"/>
      <c r="PCK9" s="325"/>
      <c r="PCL9" s="325"/>
      <c r="PCM9" s="325"/>
      <c r="PCN9" s="325"/>
      <c r="PCO9" s="325"/>
      <c r="PCP9" s="325"/>
      <c r="PCQ9" s="325"/>
      <c r="PCR9" s="325"/>
      <c r="PCS9" s="325"/>
      <c r="PCT9" s="325"/>
      <c r="PCU9" s="325"/>
      <c r="PCV9" s="325"/>
      <c r="PCW9" s="325"/>
      <c r="PCX9" s="325"/>
      <c r="PCY9" s="325"/>
      <c r="PCZ9" s="325"/>
      <c r="PDA9" s="325"/>
      <c r="PDB9" s="325"/>
      <c r="PDC9" s="325"/>
      <c r="PDD9" s="325"/>
      <c r="PDE9" s="325"/>
      <c r="PDF9" s="325"/>
      <c r="PDG9" s="325"/>
      <c r="PDH9" s="325"/>
      <c r="PDI9" s="325"/>
      <c r="PDJ9" s="325"/>
      <c r="PDK9" s="325"/>
      <c r="PDL9" s="325"/>
      <c r="PDM9" s="325"/>
      <c r="PDN9" s="325"/>
      <c r="PDO9" s="325"/>
      <c r="PDP9" s="325"/>
      <c r="PDQ9" s="325"/>
      <c r="PDR9" s="325"/>
      <c r="PDS9" s="325"/>
      <c r="PDT9" s="325"/>
      <c r="PDU9" s="325"/>
      <c r="PDV9" s="325"/>
      <c r="PDW9" s="325"/>
      <c r="PDX9" s="325"/>
      <c r="PDY9" s="325"/>
      <c r="PDZ9" s="325"/>
      <c r="PEA9" s="325"/>
      <c r="PEB9" s="325"/>
      <c r="PEC9" s="325"/>
      <c r="PED9" s="325"/>
      <c r="PEE9" s="325"/>
      <c r="PEF9" s="325"/>
      <c r="PEG9" s="325"/>
      <c r="PEH9" s="325"/>
      <c r="PEI9" s="325"/>
      <c r="PEJ9" s="325"/>
      <c r="PEK9" s="325"/>
      <c r="PEL9" s="325"/>
      <c r="PEM9" s="325"/>
      <c r="PEN9" s="325"/>
      <c r="PEO9" s="325"/>
      <c r="PEP9" s="325"/>
      <c r="PEQ9" s="325"/>
      <c r="PER9" s="325"/>
      <c r="PES9" s="325"/>
      <c r="PET9" s="325"/>
      <c r="PEU9" s="325"/>
      <c r="PEV9" s="325"/>
      <c r="PEW9" s="325"/>
      <c r="PEX9" s="325"/>
      <c r="PEY9" s="325"/>
      <c r="PEZ9" s="325"/>
      <c r="PFA9" s="325"/>
      <c r="PFB9" s="325"/>
      <c r="PFC9" s="325"/>
      <c r="PFD9" s="325"/>
      <c r="PFE9" s="325"/>
      <c r="PFF9" s="325"/>
      <c r="PFG9" s="325"/>
      <c r="PFH9" s="325"/>
      <c r="PFI9" s="325"/>
      <c r="PFJ9" s="325"/>
      <c r="PFK9" s="325"/>
      <c r="PFL9" s="325"/>
      <c r="PFM9" s="325"/>
      <c r="PFN9" s="325"/>
      <c r="PFO9" s="325"/>
      <c r="PFP9" s="325"/>
      <c r="PFQ9" s="325"/>
      <c r="PFR9" s="325"/>
      <c r="PFS9" s="325"/>
      <c r="PFT9" s="325"/>
      <c r="PFU9" s="325"/>
      <c r="PFV9" s="325"/>
      <c r="PFW9" s="325"/>
      <c r="PFX9" s="325"/>
      <c r="PFY9" s="325"/>
      <c r="PFZ9" s="325"/>
      <c r="PGA9" s="325"/>
      <c r="PGB9" s="325"/>
      <c r="PGC9" s="325"/>
      <c r="PGD9" s="325"/>
      <c r="PGE9" s="325"/>
      <c r="PGF9" s="325"/>
      <c r="PGG9" s="325"/>
      <c r="PGH9" s="325"/>
      <c r="PGI9" s="325"/>
      <c r="PGJ9" s="325"/>
      <c r="PGK9" s="325"/>
      <c r="PGL9" s="325"/>
      <c r="PGM9" s="325"/>
      <c r="PGN9" s="325"/>
      <c r="PGO9" s="325"/>
      <c r="PGP9" s="325"/>
      <c r="PGQ9" s="325"/>
      <c r="PGR9" s="325"/>
      <c r="PGS9" s="325"/>
      <c r="PGT9" s="325"/>
      <c r="PGU9" s="325"/>
      <c r="PGV9" s="325"/>
      <c r="PGW9" s="325"/>
      <c r="PGX9" s="325"/>
      <c r="PGY9" s="325"/>
      <c r="PGZ9" s="325"/>
      <c r="PHA9" s="325"/>
      <c r="PHB9" s="325"/>
      <c r="PHC9" s="325"/>
      <c r="PHD9" s="325"/>
      <c r="PHE9" s="325"/>
      <c r="PHF9" s="325"/>
      <c r="PHG9" s="325"/>
      <c r="PHH9" s="325"/>
      <c r="PHI9" s="325"/>
      <c r="PHJ9" s="325"/>
      <c r="PHK9" s="325"/>
      <c r="PHL9" s="325"/>
      <c r="PHM9" s="325"/>
      <c r="PHN9" s="325"/>
      <c r="PHO9" s="325"/>
      <c r="PHP9" s="325"/>
      <c r="PHQ9" s="325"/>
      <c r="PHR9" s="325"/>
      <c r="PHS9" s="325"/>
      <c r="PHT9" s="325"/>
      <c r="PHU9" s="325"/>
      <c r="PHV9" s="325"/>
      <c r="PHW9" s="325"/>
      <c r="PHX9" s="325"/>
      <c r="PHY9" s="325"/>
      <c r="PHZ9" s="325"/>
      <c r="PIA9" s="325"/>
      <c r="PIB9" s="325"/>
      <c r="PIC9" s="325"/>
      <c r="PID9" s="325"/>
      <c r="PIE9" s="325"/>
      <c r="PIF9" s="325"/>
      <c r="PIG9" s="325"/>
      <c r="PIH9" s="325"/>
      <c r="PII9" s="325"/>
      <c r="PIJ9" s="325"/>
      <c r="PIK9" s="325"/>
      <c r="PIL9" s="325"/>
      <c r="PIM9" s="325"/>
      <c r="PIN9" s="325"/>
      <c r="PIO9" s="325"/>
      <c r="PIP9" s="325"/>
      <c r="PIQ9" s="325"/>
      <c r="PIR9" s="325"/>
      <c r="PIS9" s="325"/>
      <c r="PIT9" s="325"/>
      <c r="PIU9" s="325"/>
      <c r="PIV9" s="325"/>
      <c r="PIW9" s="325"/>
      <c r="PIX9" s="325"/>
      <c r="PIY9" s="325"/>
      <c r="PIZ9" s="325"/>
      <c r="PJA9" s="325"/>
      <c r="PJB9" s="325"/>
      <c r="PJC9" s="325"/>
      <c r="PJD9" s="325"/>
      <c r="PJE9" s="325"/>
      <c r="PJF9" s="325"/>
      <c r="PJG9" s="325"/>
      <c r="PJH9" s="325"/>
      <c r="PJI9" s="325"/>
      <c r="PJJ9" s="325"/>
      <c r="PJK9" s="325"/>
      <c r="PJL9" s="325"/>
      <c r="PJM9" s="325"/>
      <c r="PJN9" s="325"/>
      <c r="PJO9" s="325"/>
      <c r="PJP9" s="325"/>
      <c r="PJQ9" s="325"/>
      <c r="PJR9" s="325"/>
      <c r="PJS9" s="325"/>
      <c r="PJT9" s="325"/>
      <c r="PJU9" s="325"/>
      <c r="PJV9" s="325"/>
      <c r="PJW9" s="325"/>
      <c r="PJX9" s="325"/>
      <c r="PJY9" s="325"/>
      <c r="PJZ9" s="325"/>
      <c r="PKA9" s="325"/>
      <c r="PKB9" s="325"/>
      <c r="PKC9" s="325"/>
      <c r="PKD9" s="325"/>
      <c r="PKE9" s="325"/>
      <c r="PKF9" s="325"/>
      <c r="PKG9" s="325"/>
      <c r="PKH9" s="325"/>
      <c r="PKI9" s="325"/>
      <c r="PKJ9" s="325"/>
      <c r="PKK9" s="325"/>
      <c r="PKL9" s="325"/>
      <c r="PKM9" s="325"/>
      <c r="PKN9" s="325"/>
      <c r="PKO9" s="325"/>
      <c r="PKP9" s="325"/>
      <c r="PKQ9" s="325"/>
      <c r="PKR9" s="325"/>
      <c r="PKS9" s="325"/>
      <c r="PKT9" s="325"/>
      <c r="PKU9" s="325"/>
      <c r="PKV9" s="325"/>
      <c r="PKW9" s="325"/>
      <c r="PKX9" s="325"/>
      <c r="PKY9" s="325"/>
      <c r="PKZ9" s="325"/>
      <c r="PLA9" s="325"/>
      <c r="PLB9" s="325"/>
      <c r="PLC9" s="325"/>
      <c r="PLD9" s="325"/>
      <c r="PLE9" s="325"/>
      <c r="PLF9" s="325"/>
      <c r="PLG9" s="325"/>
      <c r="PLH9" s="325"/>
      <c r="PLI9" s="325"/>
      <c r="PLJ9" s="325"/>
      <c r="PLK9" s="325"/>
      <c r="PLL9" s="325"/>
      <c r="PLM9" s="325"/>
      <c r="PLN9" s="325"/>
      <c r="PLO9" s="325"/>
      <c r="PLP9" s="325"/>
      <c r="PLQ9" s="325"/>
      <c r="PLR9" s="325"/>
      <c r="PLS9" s="325"/>
      <c r="PLT9" s="325"/>
      <c r="PLU9" s="325"/>
      <c r="PLV9" s="325"/>
      <c r="PLW9" s="325"/>
      <c r="PLX9" s="325"/>
      <c r="PLY9" s="325"/>
      <c r="PLZ9" s="325"/>
      <c r="PMA9" s="325"/>
      <c r="PMB9" s="325"/>
      <c r="PMC9" s="325"/>
      <c r="PMD9" s="325"/>
      <c r="PME9" s="325"/>
      <c r="PMF9" s="325"/>
      <c r="PMG9" s="325"/>
      <c r="PMH9" s="325"/>
      <c r="PMI9" s="325"/>
      <c r="PMJ9" s="325"/>
      <c r="PMK9" s="325"/>
      <c r="PML9" s="325"/>
      <c r="PMM9" s="325"/>
      <c r="PMN9" s="325"/>
      <c r="PMO9" s="325"/>
      <c r="PMP9" s="325"/>
      <c r="PMQ9" s="325"/>
      <c r="PMR9" s="325"/>
      <c r="PMS9" s="325"/>
      <c r="PMT9" s="325"/>
      <c r="PMU9" s="325"/>
      <c r="PMV9" s="325"/>
      <c r="PMW9" s="325"/>
      <c r="PMX9" s="325"/>
      <c r="PMY9" s="325"/>
      <c r="PMZ9" s="325"/>
      <c r="PNA9" s="325"/>
      <c r="PNB9" s="325"/>
      <c r="PNC9" s="325"/>
      <c r="PND9" s="325"/>
      <c r="PNE9" s="325"/>
      <c r="PNF9" s="325"/>
      <c r="PNG9" s="325"/>
      <c r="PNH9" s="325"/>
      <c r="PNI9" s="325"/>
      <c r="PNJ9" s="325"/>
      <c r="PNK9" s="325"/>
      <c r="PNL9" s="325"/>
      <c r="PNM9" s="325"/>
      <c r="PNN9" s="325"/>
      <c r="PNO9" s="325"/>
      <c r="PNP9" s="325"/>
      <c r="PNQ9" s="325"/>
      <c r="PNR9" s="325"/>
      <c r="PNS9" s="325"/>
      <c r="PNT9" s="325"/>
      <c r="PNU9" s="325"/>
      <c r="PNV9" s="325"/>
      <c r="PNW9" s="325"/>
      <c r="PNX9" s="325"/>
      <c r="PNY9" s="325"/>
      <c r="PNZ9" s="325"/>
      <c r="POA9" s="325"/>
      <c r="POB9" s="325"/>
      <c r="POC9" s="325"/>
      <c r="POD9" s="325"/>
      <c r="POE9" s="325"/>
      <c r="POF9" s="325"/>
      <c r="POG9" s="325"/>
      <c r="POH9" s="325"/>
      <c r="POI9" s="325"/>
      <c r="POJ9" s="325"/>
      <c r="POK9" s="325"/>
      <c r="POL9" s="325"/>
      <c r="POM9" s="325"/>
      <c r="PON9" s="325"/>
      <c r="POO9" s="325"/>
      <c r="POP9" s="325"/>
      <c r="POQ9" s="325"/>
      <c r="POR9" s="325"/>
      <c r="POS9" s="325"/>
      <c r="POT9" s="325"/>
      <c r="POU9" s="325"/>
      <c r="POV9" s="325"/>
      <c r="POW9" s="325"/>
      <c r="POX9" s="325"/>
      <c r="POY9" s="325"/>
      <c r="POZ9" s="325"/>
      <c r="PPA9" s="325"/>
      <c r="PPB9" s="325"/>
      <c r="PPC9" s="325"/>
      <c r="PPD9" s="325"/>
      <c r="PPE9" s="325"/>
      <c r="PPF9" s="325"/>
      <c r="PPG9" s="325"/>
      <c r="PPH9" s="325"/>
      <c r="PPI9" s="325"/>
      <c r="PPJ9" s="325"/>
      <c r="PPK9" s="325"/>
      <c r="PPL9" s="325"/>
      <c r="PPM9" s="325"/>
      <c r="PPN9" s="325"/>
      <c r="PPO9" s="325"/>
      <c r="PPP9" s="325"/>
      <c r="PPQ9" s="325"/>
      <c r="PPR9" s="325"/>
      <c r="PPS9" s="325"/>
      <c r="PPT9" s="325"/>
      <c r="PPU9" s="325"/>
      <c r="PPV9" s="325"/>
      <c r="PPW9" s="325"/>
      <c r="PPX9" s="325"/>
      <c r="PPY9" s="325"/>
      <c r="PPZ9" s="325"/>
      <c r="PQA9" s="325"/>
      <c r="PQB9" s="325"/>
      <c r="PQC9" s="325"/>
      <c r="PQD9" s="325"/>
      <c r="PQE9" s="325"/>
      <c r="PQF9" s="325"/>
      <c r="PQG9" s="325"/>
      <c r="PQH9" s="325"/>
      <c r="PQI9" s="325"/>
      <c r="PQJ9" s="325"/>
      <c r="PQK9" s="325"/>
      <c r="PQL9" s="325"/>
      <c r="PQM9" s="325"/>
      <c r="PQN9" s="325"/>
      <c r="PQO9" s="325"/>
      <c r="PQP9" s="325"/>
      <c r="PQQ9" s="325"/>
      <c r="PQR9" s="325"/>
      <c r="PQS9" s="325"/>
      <c r="PQT9" s="325"/>
      <c r="PQU9" s="325"/>
      <c r="PQV9" s="325"/>
      <c r="PQW9" s="325"/>
      <c r="PQX9" s="325"/>
      <c r="PQY9" s="325"/>
      <c r="PQZ9" s="325"/>
      <c r="PRA9" s="325"/>
      <c r="PRB9" s="325"/>
      <c r="PRC9" s="325"/>
      <c r="PRD9" s="325"/>
      <c r="PRE9" s="325"/>
      <c r="PRF9" s="325"/>
      <c r="PRG9" s="325"/>
      <c r="PRH9" s="325"/>
      <c r="PRI9" s="325"/>
      <c r="PRJ9" s="325"/>
      <c r="PRK9" s="325"/>
      <c r="PRL9" s="325"/>
      <c r="PRM9" s="325"/>
      <c r="PRN9" s="325"/>
      <c r="PRO9" s="325"/>
      <c r="PRP9" s="325"/>
      <c r="PRQ9" s="325"/>
      <c r="PRR9" s="325"/>
      <c r="PRS9" s="325"/>
      <c r="PRT9" s="325"/>
      <c r="PRU9" s="325"/>
      <c r="PRV9" s="325"/>
      <c r="PRW9" s="325"/>
      <c r="PRX9" s="325"/>
      <c r="PRY9" s="325"/>
      <c r="PRZ9" s="325"/>
      <c r="PSA9" s="325"/>
      <c r="PSB9" s="325"/>
      <c r="PSC9" s="325"/>
      <c r="PSD9" s="325"/>
      <c r="PSE9" s="325"/>
      <c r="PSF9" s="325"/>
      <c r="PSG9" s="325"/>
      <c r="PSH9" s="325"/>
      <c r="PSI9" s="325"/>
      <c r="PSJ9" s="325"/>
      <c r="PSK9" s="325"/>
      <c r="PSL9" s="325"/>
      <c r="PSM9" s="325"/>
      <c r="PSN9" s="325"/>
      <c r="PSO9" s="325"/>
      <c r="PSP9" s="325"/>
      <c r="PSQ9" s="325"/>
      <c r="PSR9" s="325"/>
      <c r="PSS9" s="325"/>
      <c r="PST9" s="325"/>
      <c r="PSU9" s="325"/>
      <c r="PSV9" s="325"/>
      <c r="PSW9" s="325"/>
      <c r="PSX9" s="325"/>
      <c r="PSY9" s="325"/>
      <c r="PSZ9" s="325"/>
      <c r="PTA9" s="325"/>
      <c r="PTB9" s="325"/>
      <c r="PTC9" s="325"/>
      <c r="PTD9" s="325"/>
      <c r="PTE9" s="325"/>
      <c r="PTF9" s="325"/>
      <c r="PTG9" s="325"/>
      <c r="PTH9" s="325"/>
      <c r="PTI9" s="325"/>
      <c r="PTJ9" s="325"/>
      <c r="PTK9" s="325"/>
      <c r="PTL9" s="325"/>
      <c r="PTM9" s="325"/>
      <c r="PTN9" s="325"/>
      <c r="PTO9" s="325"/>
      <c r="PTP9" s="325"/>
      <c r="PTQ9" s="325"/>
      <c r="PTR9" s="325"/>
      <c r="PTS9" s="325"/>
      <c r="PTT9" s="325"/>
      <c r="PTU9" s="325"/>
      <c r="PTV9" s="325"/>
      <c r="PTW9" s="325"/>
      <c r="PTX9" s="325"/>
      <c r="PTY9" s="325"/>
      <c r="PTZ9" s="325"/>
      <c r="PUA9" s="325"/>
      <c r="PUB9" s="325"/>
      <c r="PUC9" s="325"/>
      <c r="PUD9" s="325"/>
      <c r="PUE9" s="325"/>
      <c r="PUF9" s="325"/>
      <c r="PUG9" s="325"/>
      <c r="PUH9" s="325"/>
      <c r="PUI9" s="325"/>
      <c r="PUJ9" s="325"/>
      <c r="PUK9" s="325"/>
      <c r="PUL9" s="325"/>
      <c r="PUM9" s="325"/>
      <c r="PUN9" s="325"/>
      <c r="PUO9" s="325"/>
      <c r="PUP9" s="325"/>
      <c r="PUQ9" s="325"/>
      <c r="PUR9" s="325"/>
      <c r="PUS9" s="325"/>
      <c r="PUT9" s="325"/>
      <c r="PUU9" s="325"/>
      <c r="PUV9" s="325"/>
      <c r="PUW9" s="325"/>
      <c r="PUX9" s="325"/>
      <c r="PUY9" s="325"/>
      <c r="PUZ9" s="325"/>
      <c r="PVA9" s="325"/>
      <c r="PVB9" s="325"/>
      <c r="PVC9" s="325"/>
      <c r="PVD9" s="325"/>
      <c r="PVE9" s="325"/>
      <c r="PVF9" s="325"/>
      <c r="PVG9" s="325"/>
      <c r="PVH9" s="325"/>
      <c r="PVI9" s="325"/>
      <c r="PVJ9" s="325"/>
      <c r="PVK9" s="325"/>
      <c r="PVL9" s="325"/>
      <c r="PVM9" s="325"/>
      <c r="PVN9" s="325"/>
      <c r="PVO9" s="325"/>
      <c r="PVP9" s="325"/>
      <c r="PVQ9" s="325"/>
      <c r="PVR9" s="325"/>
      <c r="PVS9" s="325"/>
      <c r="PVT9" s="325"/>
      <c r="PVU9" s="325"/>
      <c r="PVV9" s="325"/>
      <c r="PVW9" s="325"/>
      <c r="PVX9" s="325"/>
      <c r="PVY9" s="325"/>
      <c r="PVZ9" s="325"/>
      <c r="PWA9" s="325"/>
      <c r="PWB9" s="325"/>
      <c r="PWC9" s="325"/>
      <c r="PWD9" s="325"/>
      <c r="PWE9" s="325"/>
      <c r="PWF9" s="325"/>
      <c r="PWG9" s="325"/>
      <c r="PWH9" s="325"/>
      <c r="PWI9" s="325"/>
      <c r="PWJ9" s="325"/>
      <c r="PWK9" s="325"/>
      <c r="PWL9" s="325"/>
      <c r="PWM9" s="325"/>
      <c r="PWN9" s="325"/>
      <c r="PWO9" s="325"/>
      <c r="PWP9" s="325"/>
      <c r="PWQ9" s="325"/>
      <c r="PWR9" s="325"/>
      <c r="PWS9" s="325"/>
      <c r="PWT9" s="325"/>
      <c r="PWU9" s="325"/>
      <c r="PWV9" s="325"/>
      <c r="PWW9" s="325"/>
      <c r="PWX9" s="325"/>
      <c r="PWY9" s="325"/>
      <c r="PWZ9" s="325"/>
      <c r="PXA9" s="325"/>
      <c r="PXB9" s="325"/>
      <c r="PXC9" s="325"/>
      <c r="PXD9" s="325"/>
      <c r="PXE9" s="325"/>
      <c r="PXF9" s="325"/>
      <c r="PXG9" s="325"/>
      <c r="PXH9" s="325"/>
      <c r="PXI9" s="325"/>
      <c r="PXJ9" s="325"/>
      <c r="PXK9" s="325"/>
      <c r="PXL9" s="325"/>
      <c r="PXM9" s="325"/>
      <c r="PXN9" s="325"/>
      <c r="PXO9" s="325"/>
      <c r="PXP9" s="325"/>
      <c r="PXQ9" s="325"/>
      <c r="PXR9" s="325"/>
      <c r="PXS9" s="325"/>
      <c r="PXT9" s="325"/>
      <c r="PXU9" s="325"/>
      <c r="PXV9" s="325"/>
      <c r="PXW9" s="325"/>
      <c r="PXX9" s="325"/>
      <c r="PXY9" s="325"/>
      <c r="PXZ9" s="325"/>
      <c r="PYA9" s="325"/>
      <c r="PYB9" s="325"/>
      <c r="PYC9" s="325"/>
      <c r="PYD9" s="325"/>
      <c r="PYE9" s="325"/>
      <c r="PYF9" s="325"/>
      <c r="PYG9" s="325"/>
      <c r="PYH9" s="325"/>
      <c r="PYI9" s="325"/>
      <c r="PYJ9" s="325"/>
      <c r="PYK9" s="325"/>
      <c r="PYL9" s="325"/>
      <c r="PYM9" s="325"/>
      <c r="PYN9" s="325"/>
      <c r="PYO9" s="325"/>
      <c r="PYP9" s="325"/>
      <c r="PYQ9" s="325"/>
      <c r="PYR9" s="325"/>
      <c r="PYS9" s="325"/>
      <c r="PYT9" s="325"/>
      <c r="PYU9" s="325"/>
      <c r="PYV9" s="325"/>
      <c r="PYW9" s="325"/>
      <c r="PYX9" s="325"/>
      <c r="PYY9" s="325"/>
      <c r="PYZ9" s="325"/>
      <c r="PZA9" s="325"/>
      <c r="PZB9" s="325"/>
      <c r="PZC9" s="325"/>
      <c r="PZD9" s="325"/>
      <c r="PZE9" s="325"/>
      <c r="PZF9" s="325"/>
      <c r="PZG9" s="325"/>
      <c r="PZH9" s="325"/>
      <c r="PZI9" s="325"/>
      <c r="PZJ9" s="325"/>
      <c r="PZK9" s="325"/>
      <c r="PZL9" s="325"/>
      <c r="PZM9" s="325"/>
      <c r="PZN9" s="325"/>
      <c r="PZO9" s="325"/>
      <c r="PZP9" s="325"/>
      <c r="PZQ9" s="325"/>
      <c r="PZR9" s="325"/>
      <c r="PZS9" s="325"/>
      <c r="PZT9" s="325"/>
      <c r="PZU9" s="325"/>
      <c r="PZV9" s="325"/>
      <c r="PZW9" s="325"/>
      <c r="PZX9" s="325"/>
      <c r="PZY9" s="325"/>
      <c r="PZZ9" s="325"/>
      <c r="QAA9" s="325"/>
      <c r="QAB9" s="325"/>
      <c r="QAC9" s="325"/>
      <c r="QAD9" s="325"/>
      <c r="QAE9" s="325"/>
      <c r="QAF9" s="325"/>
      <c r="QAG9" s="325"/>
      <c r="QAH9" s="325"/>
      <c r="QAI9" s="325"/>
      <c r="QAJ9" s="325"/>
      <c r="QAK9" s="325"/>
      <c r="QAL9" s="325"/>
      <c r="QAM9" s="325"/>
      <c r="QAN9" s="325"/>
      <c r="QAO9" s="325"/>
      <c r="QAP9" s="325"/>
      <c r="QAQ9" s="325"/>
      <c r="QAR9" s="325"/>
      <c r="QAS9" s="325"/>
      <c r="QAT9" s="325"/>
      <c r="QAU9" s="325"/>
      <c r="QAV9" s="325"/>
      <c r="QAW9" s="325"/>
      <c r="QAX9" s="325"/>
      <c r="QAY9" s="325"/>
      <c r="QAZ9" s="325"/>
      <c r="QBA9" s="325"/>
      <c r="QBB9" s="325"/>
      <c r="QBC9" s="325"/>
      <c r="QBD9" s="325"/>
      <c r="QBE9" s="325"/>
      <c r="QBF9" s="325"/>
      <c r="QBG9" s="325"/>
      <c r="QBH9" s="325"/>
      <c r="QBI9" s="325"/>
      <c r="QBJ9" s="325"/>
      <c r="QBK9" s="325"/>
      <c r="QBL9" s="325"/>
      <c r="QBM9" s="325"/>
      <c r="QBN9" s="325"/>
      <c r="QBO9" s="325"/>
      <c r="QBP9" s="325"/>
      <c r="QBQ9" s="325"/>
      <c r="QBR9" s="325"/>
      <c r="QBS9" s="325"/>
      <c r="QBT9" s="325"/>
      <c r="QBU9" s="325"/>
      <c r="QBV9" s="325"/>
      <c r="QBW9" s="325"/>
      <c r="QBX9" s="325"/>
      <c r="QBY9" s="325"/>
      <c r="QBZ9" s="325"/>
      <c r="QCA9" s="325"/>
      <c r="QCB9" s="325"/>
      <c r="QCC9" s="325"/>
      <c r="QCD9" s="325"/>
      <c r="QCE9" s="325"/>
      <c r="QCF9" s="325"/>
      <c r="QCG9" s="325"/>
      <c r="QCH9" s="325"/>
      <c r="QCI9" s="325"/>
      <c r="QCJ9" s="325"/>
      <c r="QCK9" s="325"/>
      <c r="QCL9" s="325"/>
      <c r="QCM9" s="325"/>
      <c r="QCN9" s="325"/>
      <c r="QCO9" s="325"/>
      <c r="QCP9" s="325"/>
      <c r="QCQ9" s="325"/>
      <c r="QCR9" s="325"/>
      <c r="QCS9" s="325"/>
      <c r="QCT9" s="325"/>
      <c r="QCU9" s="325"/>
      <c r="QCV9" s="325"/>
      <c r="QCW9" s="325"/>
      <c r="QCX9" s="325"/>
      <c r="QCY9" s="325"/>
      <c r="QCZ9" s="325"/>
      <c r="QDA9" s="325"/>
      <c r="QDB9" s="325"/>
      <c r="QDC9" s="325"/>
      <c r="QDD9" s="325"/>
      <c r="QDE9" s="325"/>
      <c r="QDF9" s="325"/>
      <c r="QDG9" s="325"/>
      <c r="QDH9" s="325"/>
      <c r="QDI9" s="325"/>
      <c r="QDJ9" s="325"/>
      <c r="QDK9" s="325"/>
      <c r="QDL9" s="325"/>
      <c r="QDM9" s="325"/>
      <c r="QDN9" s="325"/>
      <c r="QDO9" s="325"/>
      <c r="QDP9" s="325"/>
      <c r="QDQ9" s="325"/>
      <c r="QDR9" s="325"/>
      <c r="QDS9" s="325"/>
      <c r="QDT9" s="325"/>
      <c r="QDU9" s="325"/>
      <c r="QDV9" s="325"/>
      <c r="QDW9" s="325"/>
      <c r="QDX9" s="325"/>
      <c r="QDY9" s="325"/>
      <c r="QDZ9" s="325"/>
      <c r="QEA9" s="325"/>
      <c r="QEB9" s="325"/>
      <c r="QEC9" s="325"/>
      <c r="QED9" s="325"/>
      <c r="QEE9" s="325"/>
      <c r="QEF9" s="325"/>
      <c r="QEG9" s="325"/>
      <c r="QEH9" s="325"/>
      <c r="QEI9" s="325"/>
      <c r="QEJ9" s="325"/>
      <c r="QEK9" s="325"/>
      <c r="QEL9" s="325"/>
      <c r="QEM9" s="325"/>
      <c r="QEN9" s="325"/>
      <c r="QEO9" s="325"/>
      <c r="QEP9" s="325"/>
      <c r="QEQ9" s="325"/>
      <c r="QER9" s="325"/>
      <c r="QES9" s="325"/>
      <c r="QET9" s="325"/>
      <c r="QEU9" s="325"/>
      <c r="QEV9" s="325"/>
      <c r="QEW9" s="325"/>
      <c r="QEX9" s="325"/>
      <c r="QEY9" s="325"/>
      <c r="QEZ9" s="325"/>
      <c r="QFA9" s="325"/>
      <c r="QFB9" s="325"/>
      <c r="QFC9" s="325"/>
      <c r="QFD9" s="325"/>
      <c r="QFE9" s="325"/>
      <c r="QFF9" s="325"/>
      <c r="QFG9" s="325"/>
      <c r="QFH9" s="325"/>
      <c r="QFI9" s="325"/>
      <c r="QFJ9" s="325"/>
      <c r="QFK9" s="325"/>
      <c r="QFL9" s="325"/>
      <c r="QFM9" s="325"/>
      <c r="QFN9" s="325"/>
      <c r="QFO9" s="325"/>
      <c r="QFP9" s="325"/>
      <c r="QFQ9" s="325"/>
      <c r="QFR9" s="325"/>
      <c r="QFS9" s="325"/>
      <c r="QFT9" s="325"/>
      <c r="QFU9" s="325"/>
      <c r="QFV9" s="325"/>
      <c r="QFW9" s="325"/>
      <c r="QFX9" s="325"/>
      <c r="QFY9" s="325"/>
      <c r="QFZ9" s="325"/>
      <c r="QGA9" s="325"/>
      <c r="QGB9" s="325"/>
      <c r="QGC9" s="325"/>
      <c r="QGD9" s="325"/>
      <c r="QGE9" s="325"/>
      <c r="QGF9" s="325"/>
      <c r="QGG9" s="325"/>
      <c r="QGH9" s="325"/>
      <c r="QGI9" s="325"/>
      <c r="QGJ9" s="325"/>
      <c r="QGK9" s="325"/>
      <c r="QGL9" s="325"/>
      <c r="QGM9" s="325"/>
      <c r="QGN9" s="325"/>
      <c r="QGO9" s="325"/>
      <c r="QGP9" s="325"/>
      <c r="QGQ9" s="325"/>
      <c r="QGR9" s="325"/>
      <c r="QGS9" s="325"/>
      <c r="QGT9" s="325"/>
      <c r="QGU9" s="325"/>
      <c r="QGV9" s="325"/>
      <c r="QGW9" s="325"/>
      <c r="QGX9" s="325"/>
      <c r="QGY9" s="325"/>
      <c r="QGZ9" s="325"/>
      <c r="QHA9" s="325"/>
      <c r="QHB9" s="325"/>
      <c r="QHC9" s="325"/>
      <c r="QHD9" s="325"/>
      <c r="QHE9" s="325"/>
      <c r="QHF9" s="325"/>
      <c r="QHG9" s="325"/>
      <c r="QHH9" s="325"/>
      <c r="QHI9" s="325"/>
      <c r="QHJ9" s="325"/>
      <c r="QHK9" s="325"/>
      <c r="QHL9" s="325"/>
      <c r="QHM9" s="325"/>
      <c r="QHN9" s="325"/>
      <c r="QHO9" s="325"/>
      <c r="QHP9" s="325"/>
      <c r="QHQ9" s="325"/>
      <c r="QHR9" s="325"/>
      <c r="QHS9" s="325"/>
      <c r="QHT9" s="325"/>
      <c r="QHU9" s="325"/>
      <c r="QHV9" s="325"/>
      <c r="QHW9" s="325"/>
      <c r="QHX9" s="325"/>
      <c r="QHY9" s="325"/>
      <c r="QHZ9" s="325"/>
      <c r="QIA9" s="325"/>
      <c r="QIB9" s="325"/>
      <c r="QIC9" s="325"/>
      <c r="QID9" s="325"/>
      <c r="QIE9" s="325"/>
      <c r="QIF9" s="325"/>
      <c r="QIG9" s="325"/>
      <c r="QIH9" s="325"/>
      <c r="QII9" s="325"/>
      <c r="QIJ9" s="325"/>
      <c r="QIK9" s="325"/>
      <c r="QIL9" s="325"/>
      <c r="QIM9" s="325"/>
      <c r="QIN9" s="325"/>
      <c r="QIO9" s="325"/>
      <c r="QIP9" s="325"/>
      <c r="QIQ9" s="325"/>
      <c r="QIR9" s="325"/>
      <c r="QIS9" s="325"/>
      <c r="QIT9" s="325"/>
      <c r="QIU9" s="325"/>
      <c r="QIV9" s="325"/>
      <c r="QIW9" s="325"/>
      <c r="QIX9" s="325"/>
      <c r="QIY9" s="325"/>
      <c r="QIZ9" s="325"/>
      <c r="QJA9" s="325"/>
      <c r="QJB9" s="325"/>
      <c r="QJC9" s="325"/>
      <c r="QJD9" s="325"/>
      <c r="QJE9" s="325"/>
      <c r="QJF9" s="325"/>
      <c r="QJG9" s="325"/>
      <c r="QJH9" s="325"/>
      <c r="QJI9" s="325"/>
      <c r="QJJ9" s="325"/>
      <c r="QJK9" s="325"/>
      <c r="QJL9" s="325"/>
      <c r="QJM9" s="325"/>
      <c r="QJN9" s="325"/>
      <c r="QJO9" s="325"/>
      <c r="QJP9" s="325"/>
      <c r="QJQ9" s="325"/>
      <c r="QJR9" s="325"/>
      <c r="QJS9" s="325"/>
      <c r="QJT9" s="325"/>
      <c r="QJU9" s="325"/>
      <c r="QJV9" s="325"/>
      <c r="QJW9" s="325"/>
      <c r="QJX9" s="325"/>
      <c r="QJY9" s="325"/>
      <c r="QJZ9" s="325"/>
      <c r="QKA9" s="325"/>
      <c r="QKB9" s="325"/>
      <c r="QKC9" s="325"/>
      <c r="QKD9" s="325"/>
      <c r="QKE9" s="325"/>
      <c r="QKF9" s="325"/>
      <c r="QKG9" s="325"/>
      <c r="QKH9" s="325"/>
      <c r="QKI9" s="325"/>
      <c r="QKJ9" s="325"/>
      <c r="QKK9" s="325"/>
      <c r="QKL9" s="325"/>
      <c r="QKM9" s="325"/>
      <c r="QKN9" s="325"/>
      <c r="QKO9" s="325"/>
      <c r="QKP9" s="325"/>
      <c r="QKQ9" s="325"/>
      <c r="QKR9" s="325"/>
      <c r="QKS9" s="325"/>
      <c r="QKT9" s="325"/>
      <c r="QKU9" s="325"/>
      <c r="QKV9" s="325"/>
      <c r="QKW9" s="325"/>
      <c r="QKX9" s="325"/>
      <c r="QKY9" s="325"/>
      <c r="QKZ9" s="325"/>
      <c r="QLA9" s="325"/>
      <c r="QLB9" s="325"/>
      <c r="QLC9" s="325"/>
      <c r="QLD9" s="325"/>
      <c r="QLE9" s="325"/>
      <c r="QLF9" s="325"/>
      <c r="QLG9" s="325"/>
      <c r="QLH9" s="325"/>
      <c r="QLI9" s="325"/>
      <c r="QLJ9" s="325"/>
      <c r="QLK9" s="325"/>
      <c r="QLL9" s="325"/>
      <c r="QLM9" s="325"/>
      <c r="QLN9" s="325"/>
      <c r="QLO9" s="325"/>
      <c r="QLP9" s="325"/>
      <c r="QLQ9" s="325"/>
      <c r="QLR9" s="325"/>
      <c r="QLS9" s="325"/>
      <c r="QLT9" s="325"/>
      <c r="QLU9" s="325"/>
      <c r="QLV9" s="325"/>
      <c r="QLW9" s="325"/>
      <c r="QLX9" s="325"/>
      <c r="QLY9" s="325"/>
      <c r="QLZ9" s="325"/>
      <c r="QMA9" s="325"/>
      <c r="QMB9" s="325"/>
      <c r="QMC9" s="325"/>
      <c r="QMD9" s="325"/>
      <c r="QME9" s="325"/>
      <c r="QMF9" s="325"/>
      <c r="QMG9" s="325"/>
      <c r="QMH9" s="325"/>
      <c r="QMI9" s="325"/>
      <c r="QMJ9" s="325"/>
      <c r="QMK9" s="325"/>
      <c r="QML9" s="325"/>
      <c r="QMM9" s="325"/>
      <c r="QMN9" s="325"/>
      <c r="QMO9" s="325"/>
      <c r="QMP9" s="325"/>
      <c r="QMQ9" s="325"/>
      <c r="QMR9" s="325"/>
      <c r="QMS9" s="325"/>
      <c r="QMT9" s="325"/>
      <c r="QMU9" s="325"/>
      <c r="QMV9" s="325"/>
      <c r="QMW9" s="325"/>
      <c r="QMX9" s="325"/>
      <c r="QMY9" s="325"/>
      <c r="QMZ9" s="325"/>
      <c r="QNA9" s="325"/>
      <c r="QNB9" s="325"/>
      <c r="QNC9" s="325"/>
      <c r="QND9" s="325"/>
      <c r="QNE9" s="325"/>
      <c r="QNF9" s="325"/>
      <c r="QNG9" s="325"/>
      <c r="QNH9" s="325"/>
      <c r="QNI9" s="325"/>
      <c r="QNJ9" s="325"/>
      <c r="QNK9" s="325"/>
      <c r="QNL9" s="325"/>
      <c r="QNM9" s="325"/>
      <c r="QNN9" s="325"/>
      <c r="QNO9" s="325"/>
      <c r="QNP9" s="325"/>
      <c r="QNQ9" s="325"/>
      <c r="QNR9" s="325"/>
      <c r="QNS9" s="325"/>
      <c r="QNT9" s="325"/>
      <c r="QNU9" s="325"/>
      <c r="QNV9" s="325"/>
      <c r="QNW9" s="325"/>
      <c r="QNX9" s="325"/>
      <c r="QNY9" s="325"/>
      <c r="QNZ9" s="325"/>
      <c r="QOA9" s="325"/>
      <c r="QOB9" s="325"/>
      <c r="QOC9" s="325"/>
      <c r="QOD9" s="325"/>
      <c r="QOE9" s="325"/>
      <c r="QOF9" s="325"/>
      <c r="QOG9" s="325"/>
      <c r="QOH9" s="325"/>
      <c r="QOI9" s="325"/>
      <c r="QOJ9" s="325"/>
      <c r="QOK9" s="325"/>
      <c r="QOL9" s="325"/>
      <c r="QOM9" s="325"/>
      <c r="QON9" s="325"/>
      <c r="QOO9" s="325"/>
      <c r="QOP9" s="325"/>
      <c r="QOQ9" s="325"/>
      <c r="QOR9" s="325"/>
      <c r="QOS9" s="325"/>
      <c r="QOT9" s="325"/>
      <c r="QOU9" s="325"/>
      <c r="QOV9" s="325"/>
      <c r="QOW9" s="325"/>
      <c r="QOX9" s="325"/>
      <c r="QOY9" s="325"/>
      <c r="QOZ9" s="325"/>
      <c r="QPA9" s="325"/>
      <c r="QPB9" s="325"/>
      <c r="QPC9" s="325"/>
      <c r="QPD9" s="325"/>
      <c r="QPE9" s="325"/>
      <c r="QPF9" s="325"/>
      <c r="QPG9" s="325"/>
      <c r="QPH9" s="325"/>
      <c r="QPI9" s="325"/>
      <c r="QPJ9" s="325"/>
      <c r="QPK9" s="325"/>
      <c r="QPL9" s="325"/>
      <c r="QPM9" s="325"/>
      <c r="QPN9" s="325"/>
      <c r="QPO9" s="325"/>
      <c r="QPP9" s="325"/>
      <c r="QPQ9" s="325"/>
      <c r="QPR9" s="325"/>
      <c r="QPS9" s="325"/>
      <c r="QPT9" s="325"/>
      <c r="QPU9" s="325"/>
      <c r="QPV9" s="325"/>
      <c r="QPW9" s="325"/>
      <c r="QPX9" s="325"/>
      <c r="QPY9" s="325"/>
      <c r="QPZ9" s="325"/>
      <c r="QQA9" s="325"/>
      <c r="QQB9" s="325"/>
      <c r="QQC9" s="325"/>
      <c r="QQD9" s="325"/>
      <c r="QQE9" s="325"/>
      <c r="QQF9" s="325"/>
      <c r="QQG9" s="325"/>
      <c r="QQH9" s="325"/>
      <c r="QQI9" s="325"/>
      <c r="QQJ9" s="325"/>
      <c r="QQK9" s="325"/>
      <c r="QQL9" s="325"/>
      <c r="QQM9" s="325"/>
      <c r="QQN9" s="325"/>
      <c r="QQO9" s="325"/>
      <c r="QQP9" s="325"/>
      <c r="QQQ9" s="325"/>
      <c r="QQR9" s="325"/>
      <c r="QQS9" s="325"/>
      <c r="QQT9" s="325"/>
      <c r="QQU9" s="325"/>
      <c r="QQV9" s="325"/>
      <c r="QQW9" s="325"/>
      <c r="QQX9" s="325"/>
      <c r="QQY9" s="325"/>
      <c r="QQZ9" s="325"/>
      <c r="QRA9" s="325"/>
      <c r="QRB9" s="325"/>
      <c r="QRC9" s="325"/>
      <c r="QRD9" s="325"/>
      <c r="QRE9" s="325"/>
      <c r="QRF9" s="325"/>
      <c r="QRG9" s="325"/>
      <c r="QRH9" s="325"/>
      <c r="QRI9" s="325"/>
      <c r="QRJ9" s="325"/>
      <c r="QRK9" s="325"/>
      <c r="QRL9" s="325"/>
      <c r="QRM9" s="325"/>
      <c r="QRN9" s="325"/>
      <c r="QRO9" s="325"/>
      <c r="QRP9" s="325"/>
      <c r="QRQ9" s="325"/>
      <c r="QRR9" s="325"/>
      <c r="QRS9" s="325"/>
      <c r="QRT9" s="325"/>
      <c r="QRU9" s="325"/>
      <c r="QRV9" s="325"/>
      <c r="QRW9" s="325"/>
      <c r="QRX9" s="325"/>
      <c r="QRY9" s="325"/>
      <c r="QRZ9" s="325"/>
      <c r="QSA9" s="325"/>
      <c r="QSB9" s="325"/>
      <c r="QSC9" s="325"/>
      <c r="QSD9" s="325"/>
      <c r="QSE9" s="325"/>
      <c r="QSF9" s="325"/>
      <c r="QSG9" s="325"/>
      <c r="QSH9" s="325"/>
      <c r="QSI9" s="325"/>
      <c r="QSJ9" s="325"/>
      <c r="QSK9" s="325"/>
      <c r="QSL9" s="325"/>
      <c r="QSM9" s="325"/>
      <c r="QSN9" s="325"/>
      <c r="QSO9" s="325"/>
      <c r="QSP9" s="325"/>
      <c r="QSQ9" s="325"/>
      <c r="QSR9" s="325"/>
      <c r="QSS9" s="325"/>
      <c r="QST9" s="325"/>
      <c r="QSU9" s="325"/>
      <c r="QSV9" s="325"/>
      <c r="QSW9" s="325"/>
      <c r="QSX9" s="325"/>
      <c r="QSY9" s="325"/>
      <c r="QSZ9" s="325"/>
      <c r="QTA9" s="325"/>
      <c r="QTB9" s="325"/>
      <c r="QTC9" s="325"/>
      <c r="QTD9" s="325"/>
      <c r="QTE9" s="325"/>
      <c r="QTF9" s="325"/>
      <c r="QTG9" s="325"/>
      <c r="QTH9" s="325"/>
      <c r="QTI9" s="325"/>
      <c r="QTJ9" s="325"/>
      <c r="QTK9" s="325"/>
      <c r="QTL9" s="325"/>
      <c r="QTM9" s="325"/>
      <c r="QTN9" s="325"/>
      <c r="QTO9" s="325"/>
      <c r="QTP9" s="325"/>
      <c r="QTQ9" s="325"/>
      <c r="QTR9" s="325"/>
      <c r="QTS9" s="325"/>
      <c r="QTT9" s="325"/>
      <c r="QTU9" s="325"/>
      <c r="QTV9" s="325"/>
      <c r="QTW9" s="325"/>
      <c r="QTX9" s="325"/>
      <c r="QTY9" s="325"/>
      <c r="QTZ9" s="325"/>
      <c r="QUA9" s="325"/>
      <c r="QUB9" s="325"/>
      <c r="QUC9" s="325"/>
      <c r="QUD9" s="325"/>
      <c r="QUE9" s="325"/>
      <c r="QUF9" s="325"/>
      <c r="QUG9" s="325"/>
      <c r="QUH9" s="325"/>
      <c r="QUI9" s="325"/>
      <c r="QUJ9" s="325"/>
      <c r="QUK9" s="325"/>
      <c r="QUL9" s="325"/>
      <c r="QUM9" s="325"/>
      <c r="QUN9" s="325"/>
      <c r="QUO9" s="325"/>
      <c r="QUP9" s="325"/>
      <c r="QUQ9" s="325"/>
      <c r="QUR9" s="325"/>
      <c r="QUS9" s="325"/>
      <c r="QUT9" s="325"/>
      <c r="QUU9" s="325"/>
      <c r="QUV9" s="325"/>
      <c r="QUW9" s="325"/>
      <c r="QUX9" s="325"/>
      <c r="QUY9" s="325"/>
      <c r="QUZ9" s="325"/>
      <c r="QVA9" s="325"/>
      <c r="QVB9" s="325"/>
      <c r="QVC9" s="325"/>
      <c r="QVD9" s="325"/>
      <c r="QVE9" s="325"/>
      <c r="QVF9" s="325"/>
      <c r="QVG9" s="325"/>
      <c r="QVH9" s="325"/>
      <c r="QVI9" s="325"/>
      <c r="QVJ9" s="325"/>
      <c r="QVK9" s="325"/>
      <c r="QVL9" s="325"/>
      <c r="QVM9" s="325"/>
      <c r="QVN9" s="325"/>
      <c r="QVO9" s="325"/>
      <c r="QVP9" s="325"/>
      <c r="QVQ9" s="325"/>
      <c r="QVR9" s="325"/>
      <c r="QVS9" s="325"/>
      <c r="QVT9" s="325"/>
      <c r="QVU9" s="325"/>
      <c r="QVV9" s="325"/>
      <c r="QVW9" s="325"/>
      <c r="QVX9" s="325"/>
      <c r="QVY9" s="325"/>
      <c r="QVZ9" s="325"/>
      <c r="QWA9" s="325"/>
      <c r="QWB9" s="325"/>
      <c r="QWC9" s="325"/>
      <c r="QWD9" s="325"/>
      <c r="QWE9" s="325"/>
      <c r="QWF9" s="325"/>
      <c r="QWG9" s="325"/>
      <c r="QWH9" s="325"/>
      <c r="QWI9" s="325"/>
      <c r="QWJ9" s="325"/>
      <c r="QWK9" s="325"/>
      <c r="QWL9" s="325"/>
      <c r="QWM9" s="325"/>
      <c r="QWN9" s="325"/>
      <c r="QWO9" s="325"/>
      <c r="QWP9" s="325"/>
      <c r="QWQ9" s="325"/>
      <c r="QWR9" s="325"/>
      <c r="QWS9" s="325"/>
      <c r="QWT9" s="325"/>
      <c r="QWU9" s="325"/>
      <c r="QWV9" s="325"/>
      <c r="QWW9" s="325"/>
      <c r="QWX9" s="325"/>
      <c r="QWY9" s="325"/>
      <c r="QWZ9" s="325"/>
      <c r="QXA9" s="325"/>
      <c r="QXB9" s="325"/>
      <c r="QXC9" s="325"/>
      <c r="QXD9" s="325"/>
      <c r="QXE9" s="325"/>
      <c r="QXF9" s="325"/>
      <c r="QXG9" s="325"/>
      <c r="QXH9" s="325"/>
      <c r="QXI9" s="325"/>
      <c r="QXJ9" s="325"/>
      <c r="QXK9" s="325"/>
      <c r="QXL9" s="325"/>
      <c r="QXM9" s="325"/>
      <c r="QXN9" s="325"/>
      <c r="QXO9" s="325"/>
      <c r="QXP9" s="325"/>
      <c r="QXQ9" s="325"/>
      <c r="QXR9" s="325"/>
      <c r="QXS9" s="325"/>
      <c r="QXT9" s="325"/>
      <c r="QXU9" s="325"/>
      <c r="QXV9" s="325"/>
      <c r="QXW9" s="325"/>
      <c r="QXX9" s="325"/>
      <c r="QXY9" s="325"/>
      <c r="QXZ9" s="325"/>
      <c r="QYA9" s="325"/>
      <c r="QYB9" s="325"/>
      <c r="QYC9" s="325"/>
      <c r="QYD9" s="325"/>
      <c r="QYE9" s="325"/>
      <c r="QYF9" s="325"/>
      <c r="QYG9" s="325"/>
      <c r="QYH9" s="325"/>
      <c r="QYI9" s="325"/>
      <c r="QYJ9" s="325"/>
      <c r="QYK9" s="325"/>
      <c r="QYL9" s="325"/>
      <c r="QYM9" s="325"/>
      <c r="QYN9" s="325"/>
      <c r="QYO9" s="325"/>
      <c r="QYP9" s="325"/>
      <c r="QYQ9" s="325"/>
      <c r="QYR9" s="325"/>
      <c r="QYS9" s="325"/>
      <c r="QYT9" s="325"/>
      <c r="QYU9" s="325"/>
      <c r="QYV9" s="325"/>
      <c r="QYW9" s="325"/>
      <c r="QYX9" s="325"/>
      <c r="QYY9" s="325"/>
      <c r="QYZ9" s="325"/>
      <c r="QZA9" s="325"/>
      <c r="QZB9" s="325"/>
      <c r="QZC9" s="325"/>
      <c r="QZD9" s="325"/>
      <c r="QZE9" s="325"/>
      <c r="QZF9" s="325"/>
      <c r="QZG9" s="325"/>
      <c r="QZH9" s="325"/>
      <c r="QZI9" s="325"/>
      <c r="QZJ9" s="325"/>
      <c r="QZK9" s="325"/>
      <c r="QZL9" s="325"/>
      <c r="QZM9" s="325"/>
      <c r="QZN9" s="325"/>
      <c r="QZO9" s="325"/>
      <c r="QZP9" s="325"/>
      <c r="QZQ9" s="325"/>
      <c r="QZR9" s="325"/>
      <c r="QZS9" s="325"/>
      <c r="QZT9" s="325"/>
      <c r="QZU9" s="325"/>
      <c r="QZV9" s="325"/>
      <c r="QZW9" s="325"/>
      <c r="QZX9" s="325"/>
      <c r="QZY9" s="325"/>
      <c r="QZZ9" s="325"/>
      <c r="RAA9" s="325"/>
      <c r="RAB9" s="325"/>
      <c r="RAC9" s="325"/>
      <c r="RAD9" s="325"/>
      <c r="RAE9" s="325"/>
      <c r="RAF9" s="325"/>
      <c r="RAG9" s="325"/>
      <c r="RAH9" s="325"/>
      <c r="RAI9" s="325"/>
      <c r="RAJ9" s="325"/>
      <c r="RAK9" s="325"/>
      <c r="RAL9" s="325"/>
      <c r="RAM9" s="325"/>
      <c r="RAN9" s="325"/>
      <c r="RAO9" s="325"/>
      <c r="RAP9" s="325"/>
      <c r="RAQ9" s="325"/>
      <c r="RAR9" s="325"/>
      <c r="RAS9" s="325"/>
      <c r="RAT9" s="325"/>
      <c r="RAU9" s="325"/>
      <c r="RAV9" s="325"/>
      <c r="RAW9" s="325"/>
      <c r="RAX9" s="325"/>
      <c r="RAY9" s="325"/>
      <c r="RAZ9" s="325"/>
      <c r="RBA9" s="325"/>
      <c r="RBB9" s="325"/>
      <c r="RBC9" s="325"/>
      <c r="RBD9" s="325"/>
      <c r="RBE9" s="325"/>
      <c r="RBF9" s="325"/>
      <c r="RBG9" s="325"/>
      <c r="RBH9" s="325"/>
      <c r="RBI9" s="325"/>
      <c r="RBJ9" s="325"/>
      <c r="RBK9" s="325"/>
      <c r="RBL9" s="325"/>
      <c r="RBM9" s="325"/>
      <c r="RBN9" s="325"/>
      <c r="RBO9" s="325"/>
      <c r="RBP9" s="325"/>
      <c r="RBQ9" s="325"/>
      <c r="RBR9" s="325"/>
      <c r="RBS9" s="325"/>
      <c r="RBT9" s="325"/>
      <c r="RBU9" s="325"/>
      <c r="RBV9" s="325"/>
      <c r="RBW9" s="325"/>
      <c r="RBX9" s="325"/>
      <c r="RBY9" s="325"/>
      <c r="RBZ9" s="325"/>
      <c r="RCA9" s="325"/>
      <c r="RCB9" s="325"/>
      <c r="RCC9" s="325"/>
      <c r="RCD9" s="325"/>
      <c r="RCE9" s="325"/>
      <c r="RCF9" s="325"/>
      <c r="RCG9" s="325"/>
      <c r="RCH9" s="325"/>
      <c r="RCI9" s="325"/>
      <c r="RCJ9" s="325"/>
      <c r="RCK9" s="325"/>
      <c r="RCL9" s="325"/>
      <c r="RCM9" s="325"/>
      <c r="RCN9" s="325"/>
      <c r="RCO9" s="325"/>
      <c r="RCP9" s="325"/>
      <c r="RCQ9" s="325"/>
      <c r="RCR9" s="325"/>
      <c r="RCS9" s="325"/>
      <c r="RCT9" s="325"/>
      <c r="RCU9" s="325"/>
      <c r="RCV9" s="325"/>
      <c r="RCW9" s="325"/>
      <c r="RCX9" s="325"/>
      <c r="RCY9" s="325"/>
      <c r="RCZ9" s="325"/>
      <c r="RDA9" s="325"/>
      <c r="RDB9" s="325"/>
      <c r="RDC9" s="325"/>
      <c r="RDD9" s="325"/>
      <c r="RDE9" s="325"/>
      <c r="RDF9" s="325"/>
      <c r="RDG9" s="325"/>
      <c r="RDH9" s="325"/>
      <c r="RDI9" s="325"/>
      <c r="RDJ9" s="325"/>
      <c r="RDK9" s="325"/>
      <c r="RDL9" s="325"/>
      <c r="RDM9" s="325"/>
      <c r="RDN9" s="325"/>
      <c r="RDO9" s="325"/>
      <c r="RDP9" s="325"/>
      <c r="RDQ9" s="325"/>
      <c r="RDR9" s="325"/>
      <c r="RDS9" s="325"/>
      <c r="RDT9" s="325"/>
      <c r="RDU9" s="325"/>
      <c r="RDV9" s="325"/>
      <c r="RDW9" s="325"/>
      <c r="RDX9" s="325"/>
      <c r="RDY9" s="325"/>
      <c r="RDZ9" s="325"/>
      <c r="REA9" s="325"/>
      <c r="REB9" s="325"/>
      <c r="REC9" s="325"/>
      <c r="RED9" s="325"/>
      <c r="REE9" s="325"/>
      <c r="REF9" s="325"/>
      <c r="REG9" s="325"/>
      <c r="REH9" s="325"/>
      <c r="REI9" s="325"/>
      <c r="REJ9" s="325"/>
      <c r="REK9" s="325"/>
      <c r="REL9" s="325"/>
      <c r="REM9" s="325"/>
      <c r="REN9" s="325"/>
      <c r="REO9" s="325"/>
      <c r="REP9" s="325"/>
      <c r="REQ9" s="325"/>
      <c r="RER9" s="325"/>
      <c r="RES9" s="325"/>
      <c r="RET9" s="325"/>
      <c r="REU9" s="325"/>
      <c r="REV9" s="325"/>
      <c r="REW9" s="325"/>
      <c r="REX9" s="325"/>
      <c r="REY9" s="325"/>
      <c r="REZ9" s="325"/>
      <c r="RFA9" s="325"/>
      <c r="RFB9" s="325"/>
      <c r="RFC9" s="325"/>
      <c r="RFD9" s="325"/>
      <c r="RFE9" s="325"/>
      <c r="RFF9" s="325"/>
      <c r="RFG9" s="325"/>
      <c r="RFH9" s="325"/>
      <c r="RFI9" s="325"/>
      <c r="RFJ9" s="325"/>
      <c r="RFK9" s="325"/>
      <c r="RFL9" s="325"/>
      <c r="RFM9" s="325"/>
      <c r="RFN9" s="325"/>
      <c r="RFO9" s="325"/>
      <c r="RFP9" s="325"/>
      <c r="RFQ9" s="325"/>
      <c r="RFR9" s="325"/>
      <c r="RFS9" s="325"/>
      <c r="RFT9" s="325"/>
      <c r="RFU9" s="325"/>
      <c r="RFV9" s="325"/>
      <c r="RFW9" s="325"/>
      <c r="RFX9" s="325"/>
      <c r="RFY9" s="325"/>
      <c r="RFZ9" s="325"/>
      <c r="RGA9" s="325"/>
      <c r="RGB9" s="325"/>
      <c r="RGC9" s="325"/>
      <c r="RGD9" s="325"/>
      <c r="RGE9" s="325"/>
      <c r="RGF9" s="325"/>
      <c r="RGG9" s="325"/>
      <c r="RGH9" s="325"/>
      <c r="RGI9" s="325"/>
      <c r="RGJ9" s="325"/>
      <c r="RGK9" s="325"/>
      <c r="RGL9" s="325"/>
      <c r="RGM9" s="325"/>
      <c r="RGN9" s="325"/>
      <c r="RGO9" s="325"/>
      <c r="RGP9" s="325"/>
      <c r="RGQ9" s="325"/>
      <c r="RGR9" s="325"/>
      <c r="RGS9" s="325"/>
      <c r="RGT9" s="325"/>
      <c r="RGU9" s="325"/>
      <c r="RGV9" s="325"/>
      <c r="RGW9" s="325"/>
      <c r="RGX9" s="325"/>
      <c r="RGY9" s="325"/>
      <c r="RGZ9" s="325"/>
      <c r="RHA9" s="325"/>
      <c r="RHB9" s="325"/>
      <c r="RHC9" s="325"/>
      <c r="RHD9" s="325"/>
      <c r="RHE9" s="325"/>
      <c r="RHF9" s="325"/>
      <c r="RHG9" s="325"/>
      <c r="RHH9" s="325"/>
      <c r="RHI9" s="325"/>
      <c r="RHJ9" s="325"/>
      <c r="RHK9" s="325"/>
      <c r="RHL9" s="325"/>
      <c r="RHM9" s="325"/>
      <c r="RHN9" s="325"/>
      <c r="RHO9" s="325"/>
      <c r="RHP9" s="325"/>
      <c r="RHQ9" s="325"/>
      <c r="RHR9" s="325"/>
      <c r="RHS9" s="325"/>
      <c r="RHT9" s="325"/>
      <c r="RHU9" s="325"/>
      <c r="RHV9" s="325"/>
      <c r="RHW9" s="325"/>
      <c r="RHX9" s="325"/>
      <c r="RHY9" s="325"/>
      <c r="RHZ9" s="325"/>
      <c r="RIA9" s="325"/>
      <c r="RIB9" s="325"/>
      <c r="RIC9" s="325"/>
      <c r="RID9" s="325"/>
      <c r="RIE9" s="325"/>
      <c r="RIF9" s="325"/>
      <c r="RIG9" s="325"/>
      <c r="RIH9" s="325"/>
      <c r="RII9" s="325"/>
      <c r="RIJ9" s="325"/>
      <c r="RIK9" s="325"/>
      <c r="RIL9" s="325"/>
      <c r="RIM9" s="325"/>
      <c r="RIN9" s="325"/>
      <c r="RIO9" s="325"/>
      <c r="RIP9" s="325"/>
      <c r="RIQ9" s="325"/>
      <c r="RIR9" s="325"/>
      <c r="RIS9" s="325"/>
      <c r="RIT9" s="325"/>
      <c r="RIU9" s="325"/>
      <c r="RIV9" s="325"/>
      <c r="RIW9" s="325"/>
      <c r="RIX9" s="325"/>
      <c r="RIY9" s="325"/>
      <c r="RIZ9" s="325"/>
      <c r="RJA9" s="325"/>
      <c r="RJB9" s="325"/>
      <c r="RJC9" s="325"/>
      <c r="RJD9" s="325"/>
      <c r="RJE9" s="325"/>
      <c r="RJF9" s="325"/>
      <c r="RJG9" s="325"/>
      <c r="RJH9" s="325"/>
      <c r="RJI9" s="325"/>
      <c r="RJJ9" s="325"/>
      <c r="RJK9" s="325"/>
      <c r="RJL9" s="325"/>
      <c r="RJM9" s="325"/>
      <c r="RJN9" s="325"/>
      <c r="RJO9" s="325"/>
      <c r="RJP9" s="325"/>
      <c r="RJQ9" s="325"/>
      <c r="RJR9" s="325"/>
      <c r="RJS9" s="325"/>
      <c r="RJT9" s="325"/>
      <c r="RJU9" s="325"/>
      <c r="RJV9" s="325"/>
      <c r="RJW9" s="325"/>
      <c r="RJX9" s="325"/>
      <c r="RJY9" s="325"/>
      <c r="RJZ9" s="325"/>
      <c r="RKA9" s="325"/>
      <c r="RKB9" s="325"/>
      <c r="RKC9" s="325"/>
      <c r="RKD9" s="325"/>
      <c r="RKE9" s="325"/>
      <c r="RKF9" s="325"/>
      <c r="RKG9" s="325"/>
      <c r="RKH9" s="325"/>
      <c r="RKI9" s="325"/>
      <c r="RKJ9" s="325"/>
      <c r="RKK9" s="325"/>
      <c r="RKL9" s="325"/>
      <c r="RKM9" s="325"/>
      <c r="RKN9" s="325"/>
      <c r="RKO9" s="325"/>
      <c r="RKP9" s="325"/>
      <c r="RKQ9" s="325"/>
      <c r="RKR9" s="325"/>
      <c r="RKS9" s="325"/>
      <c r="RKT9" s="325"/>
      <c r="RKU9" s="325"/>
      <c r="RKV9" s="325"/>
      <c r="RKW9" s="325"/>
      <c r="RKX9" s="325"/>
      <c r="RKY9" s="325"/>
      <c r="RKZ9" s="325"/>
      <c r="RLA9" s="325"/>
      <c r="RLB9" s="325"/>
      <c r="RLC9" s="325"/>
      <c r="RLD9" s="325"/>
      <c r="RLE9" s="325"/>
      <c r="RLF9" s="325"/>
      <c r="RLG9" s="325"/>
      <c r="RLH9" s="325"/>
      <c r="RLI9" s="325"/>
      <c r="RLJ9" s="325"/>
      <c r="RLK9" s="325"/>
      <c r="RLL9" s="325"/>
      <c r="RLM9" s="325"/>
      <c r="RLN9" s="325"/>
      <c r="RLO9" s="325"/>
      <c r="RLP9" s="325"/>
      <c r="RLQ9" s="325"/>
      <c r="RLR9" s="325"/>
      <c r="RLS9" s="325"/>
      <c r="RLT9" s="325"/>
      <c r="RLU9" s="325"/>
      <c r="RLV9" s="325"/>
      <c r="RLW9" s="325"/>
      <c r="RLX9" s="325"/>
      <c r="RLY9" s="325"/>
      <c r="RLZ9" s="325"/>
      <c r="RMA9" s="325"/>
      <c r="RMB9" s="325"/>
      <c r="RMC9" s="325"/>
      <c r="RMD9" s="325"/>
      <c r="RME9" s="325"/>
      <c r="RMF9" s="325"/>
      <c r="RMG9" s="325"/>
      <c r="RMH9" s="325"/>
      <c r="RMI9" s="325"/>
      <c r="RMJ9" s="325"/>
      <c r="RMK9" s="325"/>
      <c r="RML9" s="325"/>
      <c r="RMM9" s="325"/>
      <c r="RMN9" s="325"/>
      <c r="RMO9" s="325"/>
      <c r="RMP9" s="325"/>
      <c r="RMQ9" s="325"/>
      <c r="RMR9" s="325"/>
      <c r="RMS9" s="325"/>
      <c r="RMT9" s="325"/>
      <c r="RMU9" s="325"/>
      <c r="RMV9" s="325"/>
      <c r="RMW9" s="325"/>
      <c r="RMX9" s="325"/>
      <c r="RMY9" s="325"/>
      <c r="RMZ9" s="325"/>
      <c r="RNA9" s="325"/>
      <c r="RNB9" s="325"/>
      <c r="RNC9" s="325"/>
      <c r="RND9" s="325"/>
      <c r="RNE9" s="325"/>
      <c r="RNF9" s="325"/>
      <c r="RNG9" s="325"/>
      <c r="RNH9" s="325"/>
      <c r="RNI9" s="325"/>
      <c r="RNJ9" s="325"/>
      <c r="RNK9" s="325"/>
      <c r="RNL9" s="325"/>
      <c r="RNM9" s="325"/>
      <c r="RNN9" s="325"/>
      <c r="RNO9" s="325"/>
      <c r="RNP9" s="325"/>
      <c r="RNQ9" s="325"/>
      <c r="RNR9" s="325"/>
      <c r="RNS9" s="325"/>
      <c r="RNT9" s="325"/>
      <c r="RNU9" s="325"/>
      <c r="RNV9" s="325"/>
      <c r="RNW9" s="325"/>
      <c r="RNX9" s="325"/>
      <c r="RNY9" s="325"/>
      <c r="RNZ9" s="325"/>
      <c r="ROA9" s="325"/>
      <c r="ROB9" s="325"/>
      <c r="ROC9" s="325"/>
      <c r="ROD9" s="325"/>
      <c r="ROE9" s="325"/>
      <c r="ROF9" s="325"/>
      <c r="ROG9" s="325"/>
      <c r="ROH9" s="325"/>
      <c r="ROI9" s="325"/>
      <c r="ROJ9" s="325"/>
      <c r="ROK9" s="325"/>
      <c r="ROL9" s="325"/>
      <c r="ROM9" s="325"/>
      <c r="RON9" s="325"/>
      <c r="ROO9" s="325"/>
      <c r="ROP9" s="325"/>
      <c r="ROQ9" s="325"/>
      <c r="ROR9" s="325"/>
      <c r="ROS9" s="325"/>
      <c r="ROT9" s="325"/>
      <c r="ROU9" s="325"/>
      <c r="ROV9" s="325"/>
      <c r="ROW9" s="325"/>
      <c r="ROX9" s="325"/>
      <c r="ROY9" s="325"/>
      <c r="ROZ9" s="325"/>
      <c r="RPA9" s="325"/>
      <c r="RPB9" s="325"/>
      <c r="RPC9" s="325"/>
      <c r="RPD9" s="325"/>
      <c r="RPE9" s="325"/>
      <c r="RPF9" s="325"/>
      <c r="RPG9" s="325"/>
      <c r="RPH9" s="325"/>
      <c r="RPI9" s="325"/>
      <c r="RPJ9" s="325"/>
      <c r="RPK9" s="325"/>
      <c r="RPL9" s="325"/>
      <c r="RPM9" s="325"/>
      <c r="RPN9" s="325"/>
      <c r="RPO9" s="325"/>
      <c r="RPP9" s="325"/>
      <c r="RPQ9" s="325"/>
      <c r="RPR9" s="325"/>
      <c r="RPS9" s="325"/>
      <c r="RPT9" s="325"/>
      <c r="RPU9" s="325"/>
      <c r="RPV9" s="325"/>
      <c r="RPW9" s="325"/>
      <c r="RPX9" s="325"/>
      <c r="RPY9" s="325"/>
      <c r="RPZ9" s="325"/>
      <c r="RQA9" s="325"/>
      <c r="RQB9" s="325"/>
      <c r="RQC9" s="325"/>
      <c r="RQD9" s="325"/>
      <c r="RQE9" s="325"/>
      <c r="RQF9" s="325"/>
      <c r="RQG9" s="325"/>
      <c r="RQH9" s="325"/>
      <c r="RQI9" s="325"/>
      <c r="RQJ9" s="325"/>
      <c r="RQK9" s="325"/>
      <c r="RQL9" s="325"/>
      <c r="RQM9" s="325"/>
      <c r="RQN9" s="325"/>
      <c r="RQO9" s="325"/>
      <c r="RQP9" s="325"/>
      <c r="RQQ9" s="325"/>
      <c r="RQR9" s="325"/>
      <c r="RQS9" s="325"/>
      <c r="RQT9" s="325"/>
      <c r="RQU9" s="325"/>
      <c r="RQV9" s="325"/>
      <c r="RQW9" s="325"/>
      <c r="RQX9" s="325"/>
      <c r="RQY9" s="325"/>
      <c r="RQZ9" s="325"/>
      <c r="RRA9" s="325"/>
      <c r="RRB9" s="325"/>
      <c r="RRC9" s="325"/>
      <c r="RRD9" s="325"/>
      <c r="RRE9" s="325"/>
      <c r="RRF9" s="325"/>
      <c r="RRG9" s="325"/>
      <c r="RRH9" s="325"/>
      <c r="RRI9" s="325"/>
      <c r="RRJ9" s="325"/>
      <c r="RRK9" s="325"/>
      <c r="RRL9" s="325"/>
      <c r="RRM9" s="325"/>
      <c r="RRN9" s="325"/>
      <c r="RRO9" s="325"/>
      <c r="RRP9" s="325"/>
      <c r="RRQ9" s="325"/>
      <c r="RRR9" s="325"/>
      <c r="RRS9" s="325"/>
      <c r="RRT9" s="325"/>
      <c r="RRU9" s="325"/>
      <c r="RRV9" s="325"/>
      <c r="RRW9" s="325"/>
      <c r="RRX9" s="325"/>
      <c r="RRY9" s="325"/>
      <c r="RRZ9" s="325"/>
      <c r="RSA9" s="325"/>
      <c r="RSB9" s="325"/>
      <c r="RSC9" s="325"/>
      <c r="RSD9" s="325"/>
      <c r="RSE9" s="325"/>
      <c r="RSF9" s="325"/>
      <c r="RSG9" s="325"/>
      <c r="RSH9" s="325"/>
      <c r="RSI9" s="325"/>
      <c r="RSJ9" s="325"/>
      <c r="RSK9" s="325"/>
      <c r="RSL9" s="325"/>
      <c r="RSM9" s="325"/>
      <c r="RSN9" s="325"/>
      <c r="RSO9" s="325"/>
      <c r="RSP9" s="325"/>
      <c r="RSQ9" s="325"/>
      <c r="RSR9" s="325"/>
      <c r="RSS9" s="325"/>
      <c r="RST9" s="325"/>
      <c r="RSU9" s="325"/>
      <c r="RSV9" s="325"/>
      <c r="RSW9" s="325"/>
      <c r="RSX9" s="325"/>
      <c r="RSY9" s="325"/>
      <c r="RSZ9" s="325"/>
      <c r="RTA9" s="325"/>
      <c r="RTB9" s="325"/>
      <c r="RTC9" s="325"/>
      <c r="RTD9" s="325"/>
      <c r="RTE9" s="325"/>
      <c r="RTF9" s="325"/>
      <c r="RTG9" s="325"/>
      <c r="RTH9" s="325"/>
      <c r="RTI9" s="325"/>
      <c r="RTJ9" s="325"/>
      <c r="RTK9" s="325"/>
      <c r="RTL9" s="325"/>
      <c r="RTM9" s="325"/>
      <c r="RTN9" s="325"/>
      <c r="RTO9" s="325"/>
      <c r="RTP9" s="325"/>
      <c r="RTQ9" s="325"/>
      <c r="RTR9" s="325"/>
      <c r="RTS9" s="325"/>
      <c r="RTT9" s="325"/>
      <c r="RTU9" s="325"/>
      <c r="RTV9" s="325"/>
      <c r="RTW9" s="325"/>
      <c r="RTX9" s="325"/>
      <c r="RTY9" s="325"/>
      <c r="RTZ9" s="325"/>
      <c r="RUA9" s="325"/>
      <c r="RUB9" s="325"/>
      <c r="RUC9" s="325"/>
      <c r="RUD9" s="325"/>
      <c r="RUE9" s="325"/>
      <c r="RUF9" s="325"/>
      <c r="RUG9" s="325"/>
      <c r="RUH9" s="325"/>
      <c r="RUI9" s="325"/>
      <c r="RUJ9" s="325"/>
      <c r="RUK9" s="325"/>
      <c r="RUL9" s="325"/>
      <c r="RUM9" s="325"/>
      <c r="RUN9" s="325"/>
      <c r="RUO9" s="325"/>
      <c r="RUP9" s="325"/>
      <c r="RUQ9" s="325"/>
      <c r="RUR9" s="325"/>
      <c r="RUS9" s="325"/>
      <c r="RUT9" s="325"/>
      <c r="RUU9" s="325"/>
      <c r="RUV9" s="325"/>
      <c r="RUW9" s="325"/>
      <c r="RUX9" s="325"/>
      <c r="RUY9" s="325"/>
      <c r="RUZ9" s="325"/>
      <c r="RVA9" s="325"/>
      <c r="RVB9" s="325"/>
      <c r="RVC9" s="325"/>
      <c r="RVD9" s="325"/>
      <c r="RVE9" s="325"/>
      <c r="RVF9" s="325"/>
      <c r="RVG9" s="325"/>
      <c r="RVH9" s="325"/>
      <c r="RVI9" s="325"/>
      <c r="RVJ9" s="325"/>
      <c r="RVK9" s="325"/>
      <c r="RVL9" s="325"/>
      <c r="RVM9" s="325"/>
      <c r="RVN9" s="325"/>
      <c r="RVO9" s="325"/>
      <c r="RVP9" s="325"/>
      <c r="RVQ9" s="325"/>
      <c r="RVR9" s="325"/>
      <c r="RVS9" s="325"/>
      <c r="RVT9" s="325"/>
      <c r="RVU9" s="325"/>
      <c r="RVV9" s="325"/>
      <c r="RVW9" s="325"/>
      <c r="RVX9" s="325"/>
      <c r="RVY9" s="325"/>
      <c r="RVZ9" s="325"/>
      <c r="RWA9" s="325"/>
      <c r="RWB9" s="325"/>
      <c r="RWC9" s="325"/>
      <c r="RWD9" s="325"/>
      <c r="RWE9" s="325"/>
      <c r="RWF9" s="325"/>
      <c r="RWG9" s="325"/>
      <c r="RWH9" s="325"/>
      <c r="RWI9" s="325"/>
      <c r="RWJ9" s="325"/>
      <c r="RWK9" s="325"/>
      <c r="RWL9" s="325"/>
      <c r="RWM9" s="325"/>
      <c r="RWN9" s="325"/>
      <c r="RWO9" s="325"/>
      <c r="RWP9" s="325"/>
      <c r="RWQ9" s="325"/>
      <c r="RWR9" s="325"/>
      <c r="RWS9" s="325"/>
      <c r="RWT9" s="325"/>
      <c r="RWU9" s="325"/>
      <c r="RWV9" s="325"/>
      <c r="RWW9" s="325"/>
      <c r="RWX9" s="325"/>
      <c r="RWY9" s="325"/>
      <c r="RWZ9" s="325"/>
      <c r="RXA9" s="325"/>
      <c r="RXB9" s="325"/>
      <c r="RXC9" s="325"/>
      <c r="RXD9" s="325"/>
      <c r="RXE9" s="325"/>
      <c r="RXF9" s="325"/>
      <c r="RXG9" s="325"/>
      <c r="RXH9" s="325"/>
      <c r="RXI9" s="325"/>
      <c r="RXJ9" s="325"/>
      <c r="RXK9" s="325"/>
      <c r="RXL9" s="325"/>
      <c r="RXM9" s="325"/>
      <c r="RXN9" s="325"/>
      <c r="RXO9" s="325"/>
      <c r="RXP9" s="325"/>
      <c r="RXQ9" s="325"/>
      <c r="RXR9" s="325"/>
      <c r="RXS9" s="325"/>
      <c r="RXT9" s="325"/>
      <c r="RXU9" s="325"/>
      <c r="RXV9" s="325"/>
      <c r="RXW9" s="325"/>
      <c r="RXX9" s="325"/>
      <c r="RXY9" s="325"/>
      <c r="RXZ9" s="325"/>
      <c r="RYA9" s="325"/>
      <c r="RYB9" s="325"/>
      <c r="RYC9" s="325"/>
      <c r="RYD9" s="325"/>
      <c r="RYE9" s="325"/>
      <c r="RYF9" s="325"/>
      <c r="RYG9" s="325"/>
      <c r="RYH9" s="325"/>
      <c r="RYI9" s="325"/>
      <c r="RYJ9" s="325"/>
      <c r="RYK9" s="325"/>
      <c r="RYL9" s="325"/>
      <c r="RYM9" s="325"/>
      <c r="RYN9" s="325"/>
      <c r="RYO9" s="325"/>
      <c r="RYP9" s="325"/>
      <c r="RYQ9" s="325"/>
      <c r="RYR9" s="325"/>
      <c r="RYS9" s="325"/>
      <c r="RYT9" s="325"/>
      <c r="RYU9" s="325"/>
      <c r="RYV9" s="325"/>
      <c r="RYW9" s="325"/>
      <c r="RYX9" s="325"/>
      <c r="RYY9" s="325"/>
      <c r="RYZ9" s="325"/>
      <c r="RZA9" s="325"/>
      <c r="RZB9" s="325"/>
      <c r="RZC9" s="325"/>
      <c r="RZD9" s="325"/>
      <c r="RZE9" s="325"/>
      <c r="RZF9" s="325"/>
      <c r="RZG9" s="325"/>
      <c r="RZH9" s="325"/>
      <c r="RZI9" s="325"/>
      <c r="RZJ9" s="325"/>
      <c r="RZK9" s="325"/>
      <c r="RZL9" s="325"/>
      <c r="RZM9" s="325"/>
      <c r="RZN9" s="325"/>
      <c r="RZO9" s="325"/>
      <c r="RZP9" s="325"/>
      <c r="RZQ9" s="325"/>
      <c r="RZR9" s="325"/>
      <c r="RZS9" s="325"/>
      <c r="RZT9" s="325"/>
      <c r="RZU9" s="325"/>
      <c r="RZV9" s="325"/>
      <c r="RZW9" s="325"/>
      <c r="RZX9" s="325"/>
      <c r="RZY9" s="325"/>
      <c r="RZZ9" s="325"/>
      <c r="SAA9" s="325"/>
      <c r="SAB9" s="325"/>
      <c r="SAC9" s="325"/>
      <c r="SAD9" s="325"/>
      <c r="SAE9" s="325"/>
      <c r="SAF9" s="325"/>
      <c r="SAG9" s="325"/>
      <c r="SAH9" s="325"/>
      <c r="SAI9" s="325"/>
      <c r="SAJ9" s="325"/>
      <c r="SAK9" s="325"/>
      <c r="SAL9" s="325"/>
      <c r="SAM9" s="325"/>
      <c r="SAN9" s="325"/>
      <c r="SAO9" s="325"/>
      <c r="SAP9" s="325"/>
      <c r="SAQ9" s="325"/>
      <c r="SAR9" s="325"/>
      <c r="SAS9" s="325"/>
      <c r="SAT9" s="325"/>
      <c r="SAU9" s="325"/>
      <c r="SAV9" s="325"/>
      <c r="SAW9" s="325"/>
      <c r="SAX9" s="325"/>
      <c r="SAY9" s="325"/>
      <c r="SAZ9" s="325"/>
      <c r="SBA9" s="325"/>
      <c r="SBB9" s="325"/>
      <c r="SBC9" s="325"/>
      <c r="SBD9" s="325"/>
      <c r="SBE9" s="325"/>
      <c r="SBF9" s="325"/>
      <c r="SBG9" s="325"/>
      <c r="SBH9" s="325"/>
      <c r="SBI9" s="325"/>
      <c r="SBJ9" s="325"/>
      <c r="SBK9" s="325"/>
      <c r="SBL9" s="325"/>
      <c r="SBM9" s="325"/>
      <c r="SBN9" s="325"/>
      <c r="SBO9" s="325"/>
      <c r="SBP9" s="325"/>
      <c r="SBQ9" s="325"/>
      <c r="SBR9" s="325"/>
      <c r="SBS9" s="325"/>
      <c r="SBT9" s="325"/>
      <c r="SBU9" s="325"/>
      <c r="SBV9" s="325"/>
      <c r="SBW9" s="325"/>
      <c r="SBX9" s="325"/>
      <c r="SBY9" s="325"/>
      <c r="SBZ9" s="325"/>
      <c r="SCA9" s="325"/>
      <c r="SCB9" s="325"/>
      <c r="SCC9" s="325"/>
      <c r="SCD9" s="325"/>
      <c r="SCE9" s="325"/>
      <c r="SCF9" s="325"/>
      <c r="SCG9" s="325"/>
      <c r="SCH9" s="325"/>
      <c r="SCI9" s="325"/>
      <c r="SCJ9" s="325"/>
      <c r="SCK9" s="325"/>
      <c r="SCL9" s="325"/>
      <c r="SCM9" s="325"/>
      <c r="SCN9" s="325"/>
      <c r="SCO9" s="325"/>
      <c r="SCP9" s="325"/>
      <c r="SCQ9" s="325"/>
      <c r="SCR9" s="325"/>
      <c r="SCS9" s="325"/>
      <c r="SCT9" s="325"/>
      <c r="SCU9" s="325"/>
      <c r="SCV9" s="325"/>
      <c r="SCW9" s="325"/>
      <c r="SCX9" s="325"/>
      <c r="SCY9" s="325"/>
      <c r="SCZ9" s="325"/>
      <c r="SDA9" s="325"/>
      <c r="SDB9" s="325"/>
      <c r="SDC9" s="325"/>
      <c r="SDD9" s="325"/>
      <c r="SDE9" s="325"/>
      <c r="SDF9" s="325"/>
      <c r="SDG9" s="325"/>
      <c r="SDH9" s="325"/>
      <c r="SDI9" s="325"/>
      <c r="SDJ9" s="325"/>
      <c r="SDK9" s="325"/>
      <c r="SDL9" s="325"/>
      <c r="SDM9" s="325"/>
      <c r="SDN9" s="325"/>
      <c r="SDO9" s="325"/>
      <c r="SDP9" s="325"/>
      <c r="SDQ9" s="325"/>
      <c r="SDR9" s="325"/>
      <c r="SDS9" s="325"/>
      <c r="SDT9" s="325"/>
      <c r="SDU9" s="325"/>
      <c r="SDV9" s="325"/>
      <c r="SDW9" s="325"/>
      <c r="SDX9" s="325"/>
      <c r="SDY9" s="325"/>
      <c r="SDZ9" s="325"/>
      <c r="SEA9" s="325"/>
      <c r="SEB9" s="325"/>
      <c r="SEC9" s="325"/>
      <c r="SED9" s="325"/>
      <c r="SEE9" s="325"/>
      <c r="SEF9" s="325"/>
      <c r="SEG9" s="325"/>
      <c r="SEH9" s="325"/>
      <c r="SEI9" s="325"/>
      <c r="SEJ9" s="325"/>
      <c r="SEK9" s="325"/>
      <c r="SEL9" s="325"/>
      <c r="SEM9" s="325"/>
      <c r="SEN9" s="325"/>
      <c r="SEO9" s="325"/>
      <c r="SEP9" s="325"/>
      <c r="SEQ9" s="325"/>
      <c r="SER9" s="325"/>
      <c r="SES9" s="325"/>
      <c r="SET9" s="325"/>
      <c r="SEU9" s="325"/>
      <c r="SEV9" s="325"/>
      <c r="SEW9" s="325"/>
      <c r="SEX9" s="325"/>
      <c r="SEY9" s="325"/>
      <c r="SEZ9" s="325"/>
      <c r="SFA9" s="325"/>
      <c r="SFB9" s="325"/>
      <c r="SFC9" s="325"/>
      <c r="SFD9" s="325"/>
      <c r="SFE9" s="325"/>
      <c r="SFF9" s="325"/>
      <c r="SFG9" s="325"/>
      <c r="SFH9" s="325"/>
      <c r="SFI9" s="325"/>
      <c r="SFJ9" s="325"/>
      <c r="SFK9" s="325"/>
      <c r="SFL9" s="325"/>
      <c r="SFM9" s="325"/>
      <c r="SFN9" s="325"/>
      <c r="SFO9" s="325"/>
      <c r="SFP9" s="325"/>
      <c r="SFQ9" s="325"/>
      <c r="SFR9" s="325"/>
      <c r="SFS9" s="325"/>
      <c r="SFT9" s="325"/>
      <c r="SFU9" s="325"/>
      <c r="SFV9" s="325"/>
      <c r="SFW9" s="325"/>
      <c r="SFX9" s="325"/>
      <c r="SFY9" s="325"/>
      <c r="SFZ9" s="325"/>
      <c r="SGA9" s="325"/>
      <c r="SGB9" s="325"/>
      <c r="SGC9" s="325"/>
      <c r="SGD9" s="325"/>
      <c r="SGE9" s="325"/>
      <c r="SGF9" s="325"/>
      <c r="SGG9" s="325"/>
      <c r="SGH9" s="325"/>
      <c r="SGI9" s="325"/>
      <c r="SGJ9" s="325"/>
      <c r="SGK9" s="325"/>
      <c r="SGL9" s="325"/>
      <c r="SGM9" s="325"/>
      <c r="SGN9" s="325"/>
      <c r="SGO9" s="325"/>
      <c r="SGP9" s="325"/>
      <c r="SGQ9" s="325"/>
      <c r="SGR9" s="325"/>
      <c r="SGS9" s="325"/>
      <c r="SGT9" s="325"/>
      <c r="SGU9" s="325"/>
      <c r="SGV9" s="325"/>
      <c r="SGW9" s="325"/>
      <c r="SGX9" s="325"/>
      <c r="SGY9" s="325"/>
      <c r="SGZ9" s="325"/>
      <c r="SHA9" s="325"/>
      <c r="SHB9" s="325"/>
      <c r="SHC9" s="325"/>
      <c r="SHD9" s="325"/>
      <c r="SHE9" s="325"/>
      <c r="SHF9" s="325"/>
      <c r="SHG9" s="325"/>
      <c r="SHH9" s="325"/>
      <c r="SHI9" s="325"/>
      <c r="SHJ9" s="325"/>
      <c r="SHK9" s="325"/>
      <c r="SHL9" s="325"/>
      <c r="SHM9" s="325"/>
      <c r="SHN9" s="325"/>
      <c r="SHO9" s="325"/>
      <c r="SHP9" s="325"/>
      <c r="SHQ9" s="325"/>
      <c r="SHR9" s="325"/>
      <c r="SHS9" s="325"/>
      <c r="SHT9" s="325"/>
      <c r="SHU9" s="325"/>
      <c r="SHV9" s="325"/>
      <c r="SHW9" s="325"/>
      <c r="SHX9" s="325"/>
      <c r="SHY9" s="325"/>
      <c r="SHZ9" s="325"/>
      <c r="SIA9" s="325"/>
      <c r="SIB9" s="325"/>
      <c r="SIC9" s="325"/>
      <c r="SID9" s="325"/>
      <c r="SIE9" s="325"/>
      <c r="SIF9" s="325"/>
      <c r="SIG9" s="325"/>
      <c r="SIH9" s="325"/>
      <c r="SII9" s="325"/>
      <c r="SIJ9" s="325"/>
      <c r="SIK9" s="325"/>
      <c r="SIL9" s="325"/>
      <c r="SIM9" s="325"/>
      <c r="SIN9" s="325"/>
      <c r="SIO9" s="325"/>
      <c r="SIP9" s="325"/>
      <c r="SIQ9" s="325"/>
      <c r="SIR9" s="325"/>
      <c r="SIS9" s="325"/>
      <c r="SIT9" s="325"/>
      <c r="SIU9" s="325"/>
      <c r="SIV9" s="325"/>
      <c r="SIW9" s="325"/>
      <c r="SIX9" s="325"/>
      <c r="SIY9" s="325"/>
      <c r="SIZ9" s="325"/>
      <c r="SJA9" s="325"/>
      <c r="SJB9" s="325"/>
      <c r="SJC9" s="325"/>
      <c r="SJD9" s="325"/>
      <c r="SJE9" s="325"/>
      <c r="SJF9" s="325"/>
      <c r="SJG9" s="325"/>
      <c r="SJH9" s="325"/>
      <c r="SJI9" s="325"/>
      <c r="SJJ9" s="325"/>
      <c r="SJK9" s="325"/>
      <c r="SJL9" s="325"/>
      <c r="SJM9" s="325"/>
      <c r="SJN9" s="325"/>
      <c r="SJO9" s="325"/>
      <c r="SJP9" s="325"/>
      <c r="SJQ9" s="325"/>
      <c r="SJR9" s="325"/>
      <c r="SJS9" s="325"/>
      <c r="SJT9" s="325"/>
      <c r="SJU9" s="325"/>
      <c r="SJV9" s="325"/>
      <c r="SJW9" s="325"/>
      <c r="SJX9" s="325"/>
      <c r="SJY9" s="325"/>
      <c r="SJZ9" s="325"/>
      <c r="SKA9" s="325"/>
      <c r="SKB9" s="325"/>
      <c r="SKC9" s="325"/>
      <c r="SKD9" s="325"/>
      <c r="SKE9" s="325"/>
      <c r="SKF9" s="325"/>
      <c r="SKG9" s="325"/>
      <c r="SKH9" s="325"/>
      <c r="SKI9" s="325"/>
      <c r="SKJ9" s="325"/>
      <c r="SKK9" s="325"/>
      <c r="SKL9" s="325"/>
      <c r="SKM9" s="325"/>
      <c r="SKN9" s="325"/>
      <c r="SKO9" s="325"/>
      <c r="SKP9" s="325"/>
      <c r="SKQ9" s="325"/>
      <c r="SKR9" s="325"/>
      <c r="SKS9" s="325"/>
      <c r="SKT9" s="325"/>
      <c r="SKU9" s="325"/>
      <c r="SKV9" s="325"/>
      <c r="SKW9" s="325"/>
      <c r="SKX9" s="325"/>
      <c r="SKY9" s="325"/>
      <c r="SKZ9" s="325"/>
      <c r="SLA9" s="325"/>
      <c r="SLB9" s="325"/>
      <c r="SLC9" s="325"/>
      <c r="SLD9" s="325"/>
      <c r="SLE9" s="325"/>
      <c r="SLF9" s="325"/>
      <c r="SLG9" s="325"/>
      <c r="SLH9" s="325"/>
      <c r="SLI9" s="325"/>
      <c r="SLJ9" s="325"/>
      <c r="SLK9" s="325"/>
      <c r="SLL9" s="325"/>
      <c r="SLM9" s="325"/>
      <c r="SLN9" s="325"/>
      <c r="SLO9" s="325"/>
      <c r="SLP9" s="325"/>
      <c r="SLQ9" s="325"/>
      <c r="SLR9" s="325"/>
      <c r="SLS9" s="325"/>
      <c r="SLT9" s="325"/>
      <c r="SLU9" s="325"/>
      <c r="SLV9" s="325"/>
      <c r="SLW9" s="325"/>
      <c r="SLX9" s="325"/>
      <c r="SLY9" s="325"/>
      <c r="SLZ9" s="325"/>
      <c r="SMA9" s="325"/>
      <c r="SMB9" s="325"/>
      <c r="SMC9" s="325"/>
      <c r="SMD9" s="325"/>
      <c r="SME9" s="325"/>
      <c r="SMF9" s="325"/>
      <c r="SMG9" s="325"/>
      <c r="SMH9" s="325"/>
      <c r="SMI9" s="325"/>
      <c r="SMJ9" s="325"/>
      <c r="SMK9" s="325"/>
      <c r="SML9" s="325"/>
      <c r="SMM9" s="325"/>
      <c r="SMN9" s="325"/>
      <c r="SMO9" s="325"/>
      <c r="SMP9" s="325"/>
      <c r="SMQ9" s="325"/>
      <c r="SMR9" s="325"/>
      <c r="SMS9" s="325"/>
      <c r="SMT9" s="325"/>
      <c r="SMU9" s="325"/>
      <c r="SMV9" s="325"/>
      <c r="SMW9" s="325"/>
      <c r="SMX9" s="325"/>
      <c r="SMY9" s="325"/>
      <c r="SMZ9" s="325"/>
      <c r="SNA9" s="325"/>
      <c r="SNB9" s="325"/>
      <c r="SNC9" s="325"/>
      <c r="SND9" s="325"/>
      <c r="SNE9" s="325"/>
      <c r="SNF9" s="325"/>
      <c r="SNG9" s="325"/>
      <c r="SNH9" s="325"/>
      <c r="SNI9" s="325"/>
      <c r="SNJ9" s="325"/>
      <c r="SNK9" s="325"/>
      <c r="SNL9" s="325"/>
      <c r="SNM9" s="325"/>
      <c r="SNN9" s="325"/>
      <c r="SNO9" s="325"/>
      <c r="SNP9" s="325"/>
      <c r="SNQ9" s="325"/>
      <c r="SNR9" s="325"/>
      <c r="SNS9" s="325"/>
      <c r="SNT9" s="325"/>
      <c r="SNU9" s="325"/>
      <c r="SNV9" s="325"/>
      <c r="SNW9" s="325"/>
      <c r="SNX9" s="325"/>
      <c r="SNY9" s="325"/>
      <c r="SNZ9" s="325"/>
      <c r="SOA9" s="325"/>
      <c r="SOB9" s="325"/>
      <c r="SOC9" s="325"/>
      <c r="SOD9" s="325"/>
      <c r="SOE9" s="325"/>
      <c r="SOF9" s="325"/>
      <c r="SOG9" s="325"/>
      <c r="SOH9" s="325"/>
      <c r="SOI9" s="325"/>
      <c r="SOJ9" s="325"/>
      <c r="SOK9" s="325"/>
      <c r="SOL9" s="325"/>
      <c r="SOM9" s="325"/>
      <c r="SON9" s="325"/>
      <c r="SOO9" s="325"/>
      <c r="SOP9" s="325"/>
      <c r="SOQ9" s="325"/>
      <c r="SOR9" s="325"/>
      <c r="SOS9" s="325"/>
      <c r="SOT9" s="325"/>
      <c r="SOU9" s="325"/>
      <c r="SOV9" s="325"/>
      <c r="SOW9" s="325"/>
      <c r="SOX9" s="325"/>
      <c r="SOY9" s="325"/>
      <c r="SOZ9" s="325"/>
      <c r="SPA9" s="325"/>
      <c r="SPB9" s="325"/>
      <c r="SPC9" s="325"/>
      <c r="SPD9" s="325"/>
      <c r="SPE9" s="325"/>
      <c r="SPF9" s="325"/>
      <c r="SPG9" s="325"/>
      <c r="SPH9" s="325"/>
      <c r="SPI9" s="325"/>
      <c r="SPJ9" s="325"/>
      <c r="SPK9" s="325"/>
      <c r="SPL9" s="325"/>
      <c r="SPM9" s="325"/>
      <c r="SPN9" s="325"/>
      <c r="SPO9" s="325"/>
      <c r="SPP9" s="325"/>
      <c r="SPQ9" s="325"/>
      <c r="SPR9" s="325"/>
      <c r="SPS9" s="325"/>
      <c r="SPT9" s="325"/>
      <c r="SPU9" s="325"/>
      <c r="SPV9" s="325"/>
      <c r="SPW9" s="325"/>
      <c r="SPX9" s="325"/>
      <c r="SPY9" s="325"/>
      <c r="SPZ9" s="325"/>
      <c r="SQA9" s="325"/>
      <c r="SQB9" s="325"/>
      <c r="SQC9" s="325"/>
      <c r="SQD9" s="325"/>
      <c r="SQE9" s="325"/>
      <c r="SQF9" s="325"/>
      <c r="SQG9" s="325"/>
      <c r="SQH9" s="325"/>
      <c r="SQI9" s="325"/>
      <c r="SQJ9" s="325"/>
      <c r="SQK9" s="325"/>
      <c r="SQL9" s="325"/>
      <c r="SQM9" s="325"/>
      <c r="SQN9" s="325"/>
      <c r="SQO9" s="325"/>
      <c r="SQP9" s="325"/>
      <c r="SQQ9" s="325"/>
      <c r="SQR9" s="325"/>
      <c r="SQS9" s="325"/>
      <c r="SQT9" s="325"/>
      <c r="SQU9" s="325"/>
      <c r="SQV9" s="325"/>
      <c r="SQW9" s="325"/>
      <c r="SQX9" s="325"/>
      <c r="SQY9" s="325"/>
      <c r="SQZ9" s="325"/>
      <c r="SRA9" s="325"/>
      <c r="SRB9" s="325"/>
      <c r="SRC9" s="325"/>
      <c r="SRD9" s="325"/>
      <c r="SRE9" s="325"/>
      <c r="SRF9" s="325"/>
      <c r="SRG9" s="325"/>
      <c r="SRH9" s="325"/>
      <c r="SRI9" s="325"/>
      <c r="SRJ9" s="325"/>
      <c r="SRK9" s="325"/>
      <c r="SRL9" s="325"/>
      <c r="SRM9" s="325"/>
      <c r="SRN9" s="325"/>
      <c r="SRO9" s="325"/>
      <c r="SRP9" s="325"/>
      <c r="SRQ9" s="325"/>
      <c r="SRR9" s="325"/>
      <c r="SRS9" s="325"/>
      <c r="SRT9" s="325"/>
      <c r="SRU9" s="325"/>
      <c r="SRV9" s="325"/>
      <c r="SRW9" s="325"/>
      <c r="SRX9" s="325"/>
      <c r="SRY9" s="325"/>
      <c r="SRZ9" s="325"/>
      <c r="SSA9" s="325"/>
      <c r="SSB9" s="325"/>
      <c r="SSC9" s="325"/>
      <c r="SSD9" s="325"/>
      <c r="SSE9" s="325"/>
      <c r="SSF9" s="325"/>
      <c r="SSG9" s="325"/>
      <c r="SSH9" s="325"/>
      <c r="SSI9" s="325"/>
      <c r="SSJ9" s="325"/>
      <c r="SSK9" s="325"/>
      <c r="SSL9" s="325"/>
      <c r="SSM9" s="325"/>
      <c r="SSN9" s="325"/>
      <c r="SSO9" s="325"/>
      <c r="SSP9" s="325"/>
      <c r="SSQ9" s="325"/>
      <c r="SSR9" s="325"/>
      <c r="SSS9" s="325"/>
      <c r="SST9" s="325"/>
      <c r="SSU9" s="325"/>
      <c r="SSV9" s="325"/>
      <c r="SSW9" s="325"/>
      <c r="SSX9" s="325"/>
      <c r="SSY9" s="325"/>
      <c r="SSZ9" s="325"/>
      <c r="STA9" s="325"/>
      <c r="STB9" s="325"/>
      <c r="STC9" s="325"/>
      <c r="STD9" s="325"/>
      <c r="STE9" s="325"/>
      <c r="STF9" s="325"/>
      <c r="STG9" s="325"/>
      <c r="STH9" s="325"/>
      <c r="STI9" s="325"/>
      <c r="STJ9" s="325"/>
      <c r="STK9" s="325"/>
      <c r="STL9" s="325"/>
      <c r="STM9" s="325"/>
      <c r="STN9" s="325"/>
      <c r="STO9" s="325"/>
      <c r="STP9" s="325"/>
      <c r="STQ9" s="325"/>
      <c r="STR9" s="325"/>
      <c r="STS9" s="325"/>
      <c r="STT9" s="325"/>
      <c r="STU9" s="325"/>
      <c r="STV9" s="325"/>
      <c r="STW9" s="325"/>
      <c r="STX9" s="325"/>
      <c r="STY9" s="325"/>
      <c r="STZ9" s="325"/>
      <c r="SUA9" s="325"/>
      <c r="SUB9" s="325"/>
      <c r="SUC9" s="325"/>
      <c r="SUD9" s="325"/>
      <c r="SUE9" s="325"/>
      <c r="SUF9" s="325"/>
      <c r="SUG9" s="325"/>
      <c r="SUH9" s="325"/>
      <c r="SUI9" s="325"/>
      <c r="SUJ9" s="325"/>
      <c r="SUK9" s="325"/>
      <c r="SUL9" s="325"/>
      <c r="SUM9" s="325"/>
      <c r="SUN9" s="325"/>
      <c r="SUO9" s="325"/>
      <c r="SUP9" s="325"/>
      <c r="SUQ9" s="325"/>
      <c r="SUR9" s="325"/>
      <c r="SUS9" s="325"/>
      <c r="SUT9" s="325"/>
      <c r="SUU9" s="325"/>
      <c r="SUV9" s="325"/>
      <c r="SUW9" s="325"/>
      <c r="SUX9" s="325"/>
      <c r="SUY9" s="325"/>
      <c r="SUZ9" s="325"/>
      <c r="SVA9" s="325"/>
      <c r="SVB9" s="325"/>
      <c r="SVC9" s="325"/>
      <c r="SVD9" s="325"/>
      <c r="SVE9" s="325"/>
      <c r="SVF9" s="325"/>
      <c r="SVG9" s="325"/>
      <c r="SVH9" s="325"/>
      <c r="SVI9" s="325"/>
      <c r="SVJ9" s="325"/>
      <c r="SVK9" s="325"/>
      <c r="SVL9" s="325"/>
      <c r="SVM9" s="325"/>
      <c r="SVN9" s="325"/>
      <c r="SVO9" s="325"/>
      <c r="SVP9" s="325"/>
      <c r="SVQ9" s="325"/>
      <c r="SVR9" s="325"/>
      <c r="SVS9" s="325"/>
      <c r="SVT9" s="325"/>
      <c r="SVU9" s="325"/>
      <c r="SVV9" s="325"/>
      <c r="SVW9" s="325"/>
      <c r="SVX9" s="325"/>
      <c r="SVY9" s="325"/>
      <c r="SVZ9" s="325"/>
      <c r="SWA9" s="325"/>
      <c r="SWB9" s="325"/>
      <c r="SWC9" s="325"/>
      <c r="SWD9" s="325"/>
      <c r="SWE9" s="325"/>
      <c r="SWF9" s="325"/>
      <c r="SWG9" s="325"/>
      <c r="SWH9" s="325"/>
      <c r="SWI9" s="325"/>
      <c r="SWJ9" s="325"/>
      <c r="SWK9" s="325"/>
      <c r="SWL9" s="325"/>
      <c r="SWM9" s="325"/>
      <c r="SWN9" s="325"/>
      <c r="SWO9" s="325"/>
      <c r="SWP9" s="325"/>
      <c r="SWQ9" s="325"/>
      <c r="SWR9" s="325"/>
      <c r="SWS9" s="325"/>
      <c r="SWT9" s="325"/>
      <c r="SWU9" s="325"/>
      <c r="SWV9" s="325"/>
      <c r="SWW9" s="325"/>
      <c r="SWX9" s="325"/>
      <c r="SWY9" s="325"/>
      <c r="SWZ9" s="325"/>
      <c r="SXA9" s="325"/>
      <c r="SXB9" s="325"/>
      <c r="SXC9" s="325"/>
      <c r="SXD9" s="325"/>
      <c r="SXE9" s="325"/>
      <c r="SXF9" s="325"/>
      <c r="SXG9" s="325"/>
      <c r="SXH9" s="325"/>
      <c r="SXI9" s="325"/>
      <c r="SXJ9" s="325"/>
      <c r="SXK9" s="325"/>
      <c r="SXL9" s="325"/>
      <c r="SXM9" s="325"/>
      <c r="SXN9" s="325"/>
      <c r="SXO9" s="325"/>
      <c r="SXP9" s="325"/>
      <c r="SXQ9" s="325"/>
      <c r="SXR9" s="325"/>
      <c r="SXS9" s="325"/>
      <c r="SXT9" s="325"/>
      <c r="SXU9" s="325"/>
      <c r="SXV9" s="325"/>
      <c r="SXW9" s="325"/>
      <c r="SXX9" s="325"/>
      <c r="SXY9" s="325"/>
      <c r="SXZ9" s="325"/>
      <c r="SYA9" s="325"/>
      <c r="SYB9" s="325"/>
      <c r="SYC9" s="325"/>
      <c r="SYD9" s="325"/>
      <c r="SYE9" s="325"/>
      <c r="SYF9" s="325"/>
      <c r="SYG9" s="325"/>
      <c r="SYH9" s="325"/>
      <c r="SYI9" s="325"/>
      <c r="SYJ9" s="325"/>
      <c r="SYK9" s="325"/>
      <c r="SYL9" s="325"/>
      <c r="SYM9" s="325"/>
      <c r="SYN9" s="325"/>
      <c r="SYO9" s="325"/>
      <c r="SYP9" s="325"/>
      <c r="SYQ9" s="325"/>
      <c r="SYR9" s="325"/>
      <c r="SYS9" s="325"/>
      <c r="SYT9" s="325"/>
      <c r="SYU9" s="325"/>
      <c r="SYV9" s="325"/>
      <c r="SYW9" s="325"/>
      <c r="SYX9" s="325"/>
      <c r="SYY9" s="325"/>
      <c r="SYZ9" s="325"/>
      <c r="SZA9" s="325"/>
      <c r="SZB9" s="325"/>
      <c r="SZC9" s="325"/>
      <c r="SZD9" s="325"/>
      <c r="SZE9" s="325"/>
      <c r="SZF9" s="325"/>
      <c r="SZG9" s="325"/>
      <c r="SZH9" s="325"/>
      <c r="SZI9" s="325"/>
      <c r="SZJ9" s="325"/>
      <c r="SZK9" s="325"/>
      <c r="SZL9" s="325"/>
      <c r="SZM9" s="325"/>
      <c r="SZN9" s="325"/>
      <c r="SZO9" s="325"/>
      <c r="SZP9" s="325"/>
      <c r="SZQ9" s="325"/>
      <c r="SZR9" s="325"/>
      <c r="SZS9" s="325"/>
      <c r="SZT9" s="325"/>
      <c r="SZU9" s="325"/>
      <c r="SZV9" s="325"/>
      <c r="SZW9" s="325"/>
      <c r="SZX9" s="325"/>
      <c r="SZY9" s="325"/>
      <c r="SZZ9" s="325"/>
      <c r="TAA9" s="325"/>
      <c r="TAB9" s="325"/>
      <c r="TAC9" s="325"/>
      <c r="TAD9" s="325"/>
      <c r="TAE9" s="325"/>
      <c r="TAF9" s="325"/>
      <c r="TAG9" s="325"/>
      <c r="TAH9" s="325"/>
      <c r="TAI9" s="325"/>
      <c r="TAJ9" s="325"/>
      <c r="TAK9" s="325"/>
      <c r="TAL9" s="325"/>
      <c r="TAM9" s="325"/>
      <c r="TAN9" s="325"/>
      <c r="TAO9" s="325"/>
      <c r="TAP9" s="325"/>
      <c r="TAQ9" s="325"/>
      <c r="TAR9" s="325"/>
      <c r="TAS9" s="325"/>
      <c r="TAT9" s="325"/>
      <c r="TAU9" s="325"/>
      <c r="TAV9" s="325"/>
      <c r="TAW9" s="325"/>
      <c r="TAX9" s="325"/>
      <c r="TAY9" s="325"/>
      <c r="TAZ9" s="325"/>
      <c r="TBA9" s="325"/>
      <c r="TBB9" s="325"/>
      <c r="TBC9" s="325"/>
      <c r="TBD9" s="325"/>
      <c r="TBE9" s="325"/>
      <c r="TBF9" s="325"/>
      <c r="TBG9" s="325"/>
      <c r="TBH9" s="325"/>
      <c r="TBI9" s="325"/>
      <c r="TBJ9" s="325"/>
      <c r="TBK9" s="325"/>
      <c r="TBL9" s="325"/>
      <c r="TBM9" s="325"/>
      <c r="TBN9" s="325"/>
      <c r="TBO9" s="325"/>
      <c r="TBP9" s="325"/>
      <c r="TBQ9" s="325"/>
      <c r="TBR9" s="325"/>
      <c r="TBS9" s="325"/>
      <c r="TBT9" s="325"/>
      <c r="TBU9" s="325"/>
      <c r="TBV9" s="325"/>
      <c r="TBW9" s="325"/>
      <c r="TBX9" s="325"/>
      <c r="TBY9" s="325"/>
      <c r="TBZ9" s="325"/>
      <c r="TCA9" s="325"/>
      <c r="TCB9" s="325"/>
      <c r="TCC9" s="325"/>
      <c r="TCD9" s="325"/>
      <c r="TCE9" s="325"/>
      <c r="TCF9" s="325"/>
      <c r="TCG9" s="325"/>
      <c r="TCH9" s="325"/>
      <c r="TCI9" s="325"/>
      <c r="TCJ9" s="325"/>
      <c r="TCK9" s="325"/>
      <c r="TCL9" s="325"/>
      <c r="TCM9" s="325"/>
      <c r="TCN9" s="325"/>
      <c r="TCO9" s="325"/>
      <c r="TCP9" s="325"/>
      <c r="TCQ9" s="325"/>
      <c r="TCR9" s="325"/>
      <c r="TCS9" s="325"/>
      <c r="TCT9" s="325"/>
      <c r="TCU9" s="325"/>
      <c r="TCV9" s="325"/>
      <c r="TCW9" s="325"/>
      <c r="TCX9" s="325"/>
      <c r="TCY9" s="325"/>
      <c r="TCZ9" s="325"/>
      <c r="TDA9" s="325"/>
      <c r="TDB9" s="325"/>
      <c r="TDC9" s="325"/>
      <c r="TDD9" s="325"/>
      <c r="TDE9" s="325"/>
      <c r="TDF9" s="325"/>
      <c r="TDG9" s="325"/>
      <c r="TDH9" s="325"/>
      <c r="TDI9" s="325"/>
      <c r="TDJ9" s="325"/>
      <c r="TDK9" s="325"/>
      <c r="TDL9" s="325"/>
      <c r="TDM9" s="325"/>
      <c r="TDN9" s="325"/>
      <c r="TDO9" s="325"/>
      <c r="TDP9" s="325"/>
      <c r="TDQ9" s="325"/>
      <c r="TDR9" s="325"/>
      <c r="TDS9" s="325"/>
      <c r="TDT9" s="325"/>
      <c r="TDU9" s="325"/>
      <c r="TDV9" s="325"/>
      <c r="TDW9" s="325"/>
      <c r="TDX9" s="325"/>
      <c r="TDY9" s="325"/>
      <c r="TDZ9" s="325"/>
      <c r="TEA9" s="325"/>
      <c r="TEB9" s="325"/>
      <c r="TEC9" s="325"/>
      <c r="TED9" s="325"/>
      <c r="TEE9" s="325"/>
      <c r="TEF9" s="325"/>
      <c r="TEG9" s="325"/>
      <c r="TEH9" s="325"/>
      <c r="TEI9" s="325"/>
      <c r="TEJ9" s="325"/>
      <c r="TEK9" s="325"/>
      <c r="TEL9" s="325"/>
      <c r="TEM9" s="325"/>
      <c r="TEN9" s="325"/>
      <c r="TEO9" s="325"/>
      <c r="TEP9" s="325"/>
      <c r="TEQ9" s="325"/>
      <c r="TER9" s="325"/>
      <c r="TES9" s="325"/>
      <c r="TET9" s="325"/>
      <c r="TEU9" s="325"/>
      <c r="TEV9" s="325"/>
      <c r="TEW9" s="325"/>
      <c r="TEX9" s="325"/>
      <c r="TEY9" s="325"/>
      <c r="TEZ9" s="325"/>
      <c r="TFA9" s="325"/>
      <c r="TFB9" s="325"/>
      <c r="TFC9" s="325"/>
      <c r="TFD9" s="325"/>
      <c r="TFE9" s="325"/>
      <c r="TFF9" s="325"/>
      <c r="TFG9" s="325"/>
      <c r="TFH9" s="325"/>
      <c r="TFI9" s="325"/>
      <c r="TFJ9" s="325"/>
      <c r="TFK9" s="325"/>
      <c r="TFL9" s="325"/>
      <c r="TFM9" s="325"/>
      <c r="TFN9" s="325"/>
      <c r="TFO9" s="325"/>
      <c r="TFP9" s="325"/>
      <c r="TFQ9" s="325"/>
      <c r="TFR9" s="325"/>
      <c r="TFS9" s="325"/>
      <c r="TFT9" s="325"/>
      <c r="TFU9" s="325"/>
      <c r="TFV9" s="325"/>
      <c r="TFW9" s="325"/>
      <c r="TFX9" s="325"/>
      <c r="TFY9" s="325"/>
      <c r="TFZ9" s="325"/>
      <c r="TGA9" s="325"/>
      <c r="TGB9" s="325"/>
      <c r="TGC9" s="325"/>
      <c r="TGD9" s="325"/>
      <c r="TGE9" s="325"/>
      <c r="TGF9" s="325"/>
      <c r="TGG9" s="325"/>
      <c r="TGH9" s="325"/>
      <c r="TGI9" s="325"/>
      <c r="TGJ9" s="325"/>
      <c r="TGK9" s="325"/>
      <c r="TGL9" s="325"/>
      <c r="TGM9" s="325"/>
      <c r="TGN9" s="325"/>
      <c r="TGO9" s="325"/>
      <c r="TGP9" s="325"/>
      <c r="TGQ9" s="325"/>
      <c r="TGR9" s="325"/>
      <c r="TGS9" s="325"/>
      <c r="TGT9" s="325"/>
      <c r="TGU9" s="325"/>
      <c r="TGV9" s="325"/>
      <c r="TGW9" s="325"/>
      <c r="TGX9" s="325"/>
      <c r="TGY9" s="325"/>
      <c r="TGZ9" s="325"/>
      <c r="THA9" s="325"/>
      <c r="THB9" s="325"/>
      <c r="THC9" s="325"/>
      <c r="THD9" s="325"/>
      <c r="THE9" s="325"/>
      <c r="THF9" s="325"/>
      <c r="THG9" s="325"/>
      <c r="THH9" s="325"/>
      <c r="THI9" s="325"/>
      <c r="THJ9" s="325"/>
      <c r="THK9" s="325"/>
      <c r="THL9" s="325"/>
      <c r="THM9" s="325"/>
      <c r="THN9" s="325"/>
      <c r="THO9" s="325"/>
      <c r="THP9" s="325"/>
      <c r="THQ9" s="325"/>
      <c r="THR9" s="325"/>
      <c r="THS9" s="325"/>
      <c r="THT9" s="325"/>
      <c r="THU9" s="325"/>
      <c r="THV9" s="325"/>
      <c r="THW9" s="325"/>
      <c r="THX9" s="325"/>
      <c r="THY9" s="325"/>
      <c r="THZ9" s="325"/>
      <c r="TIA9" s="325"/>
      <c r="TIB9" s="325"/>
      <c r="TIC9" s="325"/>
      <c r="TID9" s="325"/>
      <c r="TIE9" s="325"/>
      <c r="TIF9" s="325"/>
      <c r="TIG9" s="325"/>
      <c r="TIH9" s="325"/>
      <c r="TII9" s="325"/>
      <c r="TIJ9" s="325"/>
      <c r="TIK9" s="325"/>
      <c r="TIL9" s="325"/>
      <c r="TIM9" s="325"/>
      <c r="TIN9" s="325"/>
      <c r="TIO9" s="325"/>
      <c r="TIP9" s="325"/>
      <c r="TIQ9" s="325"/>
      <c r="TIR9" s="325"/>
      <c r="TIS9" s="325"/>
      <c r="TIT9" s="325"/>
      <c r="TIU9" s="325"/>
      <c r="TIV9" s="325"/>
      <c r="TIW9" s="325"/>
      <c r="TIX9" s="325"/>
      <c r="TIY9" s="325"/>
      <c r="TIZ9" s="325"/>
      <c r="TJA9" s="325"/>
      <c r="TJB9" s="325"/>
      <c r="TJC9" s="325"/>
      <c r="TJD9" s="325"/>
      <c r="TJE9" s="325"/>
      <c r="TJF9" s="325"/>
      <c r="TJG9" s="325"/>
      <c r="TJH9" s="325"/>
      <c r="TJI9" s="325"/>
      <c r="TJJ9" s="325"/>
      <c r="TJK9" s="325"/>
      <c r="TJL9" s="325"/>
      <c r="TJM9" s="325"/>
      <c r="TJN9" s="325"/>
      <c r="TJO9" s="325"/>
      <c r="TJP9" s="325"/>
      <c r="TJQ9" s="325"/>
      <c r="TJR9" s="325"/>
      <c r="TJS9" s="325"/>
      <c r="TJT9" s="325"/>
      <c r="TJU9" s="325"/>
      <c r="TJV9" s="325"/>
      <c r="TJW9" s="325"/>
      <c r="TJX9" s="325"/>
      <c r="TJY9" s="325"/>
      <c r="TJZ9" s="325"/>
      <c r="TKA9" s="325"/>
      <c r="TKB9" s="325"/>
      <c r="TKC9" s="325"/>
      <c r="TKD9" s="325"/>
      <c r="TKE9" s="325"/>
      <c r="TKF9" s="325"/>
      <c r="TKG9" s="325"/>
      <c r="TKH9" s="325"/>
      <c r="TKI9" s="325"/>
      <c r="TKJ9" s="325"/>
      <c r="TKK9" s="325"/>
      <c r="TKL9" s="325"/>
      <c r="TKM9" s="325"/>
      <c r="TKN9" s="325"/>
      <c r="TKO9" s="325"/>
      <c r="TKP9" s="325"/>
      <c r="TKQ9" s="325"/>
      <c r="TKR9" s="325"/>
      <c r="TKS9" s="325"/>
      <c r="TKT9" s="325"/>
      <c r="TKU9" s="325"/>
      <c r="TKV9" s="325"/>
      <c r="TKW9" s="325"/>
      <c r="TKX9" s="325"/>
      <c r="TKY9" s="325"/>
      <c r="TKZ9" s="325"/>
      <c r="TLA9" s="325"/>
      <c r="TLB9" s="325"/>
      <c r="TLC9" s="325"/>
      <c r="TLD9" s="325"/>
      <c r="TLE9" s="325"/>
      <c r="TLF9" s="325"/>
      <c r="TLG9" s="325"/>
      <c r="TLH9" s="325"/>
      <c r="TLI9" s="325"/>
      <c r="TLJ9" s="325"/>
      <c r="TLK9" s="325"/>
      <c r="TLL9" s="325"/>
      <c r="TLM9" s="325"/>
      <c r="TLN9" s="325"/>
      <c r="TLO9" s="325"/>
      <c r="TLP9" s="325"/>
      <c r="TLQ9" s="325"/>
      <c r="TLR9" s="325"/>
      <c r="TLS9" s="325"/>
      <c r="TLT9" s="325"/>
      <c r="TLU9" s="325"/>
      <c r="TLV9" s="325"/>
      <c r="TLW9" s="325"/>
      <c r="TLX9" s="325"/>
      <c r="TLY9" s="325"/>
      <c r="TLZ9" s="325"/>
      <c r="TMA9" s="325"/>
      <c r="TMB9" s="325"/>
      <c r="TMC9" s="325"/>
      <c r="TMD9" s="325"/>
      <c r="TME9" s="325"/>
      <c r="TMF9" s="325"/>
      <c r="TMG9" s="325"/>
      <c r="TMH9" s="325"/>
      <c r="TMI9" s="325"/>
      <c r="TMJ9" s="325"/>
      <c r="TMK9" s="325"/>
      <c r="TML9" s="325"/>
      <c r="TMM9" s="325"/>
      <c r="TMN9" s="325"/>
      <c r="TMO9" s="325"/>
      <c r="TMP9" s="325"/>
      <c r="TMQ9" s="325"/>
      <c r="TMR9" s="325"/>
      <c r="TMS9" s="325"/>
      <c r="TMT9" s="325"/>
      <c r="TMU9" s="325"/>
      <c r="TMV9" s="325"/>
      <c r="TMW9" s="325"/>
      <c r="TMX9" s="325"/>
      <c r="TMY9" s="325"/>
      <c r="TMZ9" s="325"/>
      <c r="TNA9" s="325"/>
      <c r="TNB9" s="325"/>
      <c r="TNC9" s="325"/>
      <c r="TND9" s="325"/>
      <c r="TNE9" s="325"/>
      <c r="TNF9" s="325"/>
      <c r="TNG9" s="325"/>
      <c r="TNH9" s="325"/>
      <c r="TNI9" s="325"/>
      <c r="TNJ9" s="325"/>
      <c r="TNK9" s="325"/>
      <c r="TNL9" s="325"/>
      <c r="TNM9" s="325"/>
      <c r="TNN9" s="325"/>
      <c r="TNO9" s="325"/>
      <c r="TNP9" s="325"/>
      <c r="TNQ9" s="325"/>
      <c r="TNR9" s="325"/>
      <c r="TNS9" s="325"/>
      <c r="TNT9" s="325"/>
      <c r="TNU9" s="325"/>
      <c r="TNV9" s="325"/>
      <c r="TNW9" s="325"/>
      <c r="TNX9" s="325"/>
      <c r="TNY9" s="325"/>
      <c r="TNZ9" s="325"/>
      <c r="TOA9" s="325"/>
      <c r="TOB9" s="325"/>
      <c r="TOC9" s="325"/>
      <c r="TOD9" s="325"/>
      <c r="TOE9" s="325"/>
      <c r="TOF9" s="325"/>
      <c r="TOG9" s="325"/>
      <c r="TOH9" s="325"/>
      <c r="TOI9" s="325"/>
      <c r="TOJ9" s="325"/>
      <c r="TOK9" s="325"/>
      <c r="TOL9" s="325"/>
      <c r="TOM9" s="325"/>
      <c r="TON9" s="325"/>
      <c r="TOO9" s="325"/>
      <c r="TOP9" s="325"/>
      <c r="TOQ9" s="325"/>
      <c r="TOR9" s="325"/>
      <c r="TOS9" s="325"/>
      <c r="TOT9" s="325"/>
      <c r="TOU9" s="325"/>
      <c r="TOV9" s="325"/>
      <c r="TOW9" s="325"/>
      <c r="TOX9" s="325"/>
      <c r="TOY9" s="325"/>
      <c r="TOZ9" s="325"/>
      <c r="TPA9" s="325"/>
      <c r="TPB9" s="325"/>
      <c r="TPC9" s="325"/>
      <c r="TPD9" s="325"/>
      <c r="TPE9" s="325"/>
      <c r="TPF9" s="325"/>
      <c r="TPG9" s="325"/>
      <c r="TPH9" s="325"/>
      <c r="TPI9" s="325"/>
      <c r="TPJ9" s="325"/>
      <c r="TPK9" s="325"/>
      <c r="TPL9" s="325"/>
      <c r="TPM9" s="325"/>
      <c r="TPN9" s="325"/>
      <c r="TPO9" s="325"/>
      <c r="TPP9" s="325"/>
      <c r="TPQ9" s="325"/>
      <c r="TPR9" s="325"/>
      <c r="TPS9" s="325"/>
      <c r="TPT9" s="325"/>
      <c r="TPU9" s="325"/>
      <c r="TPV9" s="325"/>
      <c r="TPW9" s="325"/>
      <c r="TPX9" s="325"/>
      <c r="TPY9" s="325"/>
      <c r="TPZ9" s="325"/>
      <c r="TQA9" s="325"/>
      <c r="TQB9" s="325"/>
      <c r="TQC9" s="325"/>
      <c r="TQD9" s="325"/>
      <c r="TQE9" s="325"/>
      <c r="TQF9" s="325"/>
      <c r="TQG9" s="325"/>
      <c r="TQH9" s="325"/>
      <c r="TQI9" s="325"/>
      <c r="TQJ9" s="325"/>
      <c r="TQK9" s="325"/>
      <c r="TQL9" s="325"/>
      <c r="TQM9" s="325"/>
      <c r="TQN9" s="325"/>
      <c r="TQO9" s="325"/>
      <c r="TQP9" s="325"/>
      <c r="TQQ9" s="325"/>
      <c r="TQR9" s="325"/>
      <c r="TQS9" s="325"/>
      <c r="TQT9" s="325"/>
      <c r="TQU9" s="325"/>
      <c r="TQV9" s="325"/>
      <c r="TQW9" s="325"/>
      <c r="TQX9" s="325"/>
      <c r="TQY9" s="325"/>
      <c r="TQZ9" s="325"/>
      <c r="TRA9" s="325"/>
      <c r="TRB9" s="325"/>
      <c r="TRC9" s="325"/>
      <c r="TRD9" s="325"/>
      <c r="TRE9" s="325"/>
      <c r="TRF9" s="325"/>
      <c r="TRG9" s="325"/>
      <c r="TRH9" s="325"/>
      <c r="TRI9" s="325"/>
      <c r="TRJ9" s="325"/>
      <c r="TRK9" s="325"/>
      <c r="TRL9" s="325"/>
      <c r="TRM9" s="325"/>
      <c r="TRN9" s="325"/>
      <c r="TRO9" s="325"/>
      <c r="TRP9" s="325"/>
      <c r="TRQ9" s="325"/>
      <c r="TRR9" s="325"/>
      <c r="TRS9" s="325"/>
      <c r="TRT9" s="325"/>
      <c r="TRU9" s="325"/>
      <c r="TRV9" s="325"/>
      <c r="TRW9" s="325"/>
      <c r="TRX9" s="325"/>
      <c r="TRY9" s="325"/>
      <c r="TRZ9" s="325"/>
      <c r="TSA9" s="325"/>
      <c r="TSB9" s="325"/>
      <c r="TSC9" s="325"/>
      <c r="TSD9" s="325"/>
      <c r="TSE9" s="325"/>
      <c r="TSF9" s="325"/>
      <c r="TSG9" s="325"/>
      <c r="TSH9" s="325"/>
      <c r="TSI9" s="325"/>
      <c r="TSJ9" s="325"/>
      <c r="TSK9" s="325"/>
      <c r="TSL9" s="325"/>
      <c r="TSM9" s="325"/>
      <c r="TSN9" s="325"/>
      <c r="TSO9" s="325"/>
      <c r="TSP9" s="325"/>
      <c r="TSQ9" s="325"/>
      <c r="TSR9" s="325"/>
      <c r="TSS9" s="325"/>
      <c r="TST9" s="325"/>
      <c r="TSU9" s="325"/>
      <c r="TSV9" s="325"/>
      <c r="TSW9" s="325"/>
      <c r="TSX9" s="325"/>
      <c r="TSY9" s="325"/>
      <c r="TSZ9" s="325"/>
      <c r="TTA9" s="325"/>
      <c r="TTB9" s="325"/>
      <c r="TTC9" s="325"/>
      <c r="TTD9" s="325"/>
      <c r="TTE9" s="325"/>
      <c r="TTF9" s="325"/>
      <c r="TTG9" s="325"/>
      <c r="TTH9" s="325"/>
      <c r="TTI9" s="325"/>
      <c r="TTJ9" s="325"/>
      <c r="TTK9" s="325"/>
      <c r="TTL9" s="325"/>
      <c r="TTM9" s="325"/>
      <c r="TTN9" s="325"/>
      <c r="TTO9" s="325"/>
      <c r="TTP9" s="325"/>
      <c r="TTQ9" s="325"/>
      <c r="TTR9" s="325"/>
      <c r="TTS9" s="325"/>
      <c r="TTT9" s="325"/>
      <c r="TTU9" s="325"/>
      <c r="TTV9" s="325"/>
      <c r="TTW9" s="325"/>
      <c r="TTX9" s="325"/>
      <c r="TTY9" s="325"/>
      <c r="TTZ9" s="325"/>
      <c r="TUA9" s="325"/>
      <c r="TUB9" s="325"/>
      <c r="TUC9" s="325"/>
      <c r="TUD9" s="325"/>
      <c r="TUE9" s="325"/>
      <c r="TUF9" s="325"/>
      <c r="TUG9" s="325"/>
      <c r="TUH9" s="325"/>
      <c r="TUI9" s="325"/>
      <c r="TUJ9" s="325"/>
      <c r="TUK9" s="325"/>
      <c r="TUL9" s="325"/>
      <c r="TUM9" s="325"/>
      <c r="TUN9" s="325"/>
      <c r="TUO9" s="325"/>
      <c r="TUP9" s="325"/>
      <c r="TUQ9" s="325"/>
      <c r="TUR9" s="325"/>
      <c r="TUS9" s="325"/>
      <c r="TUT9" s="325"/>
      <c r="TUU9" s="325"/>
      <c r="TUV9" s="325"/>
      <c r="TUW9" s="325"/>
      <c r="TUX9" s="325"/>
      <c r="TUY9" s="325"/>
      <c r="TUZ9" s="325"/>
      <c r="TVA9" s="325"/>
      <c r="TVB9" s="325"/>
      <c r="TVC9" s="325"/>
      <c r="TVD9" s="325"/>
      <c r="TVE9" s="325"/>
      <c r="TVF9" s="325"/>
      <c r="TVG9" s="325"/>
      <c r="TVH9" s="325"/>
      <c r="TVI9" s="325"/>
      <c r="TVJ9" s="325"/>
      <c r="TVK9" s="325"/>
      <c r="TVL9" s="325"/>
      <c r="TVM9" s="325"/>
      <c r="TVN9" s="325"/>
      <c r="TVO9" s="325"/>
      <c r="TVP9" s="325"/>
      <c r="TVQ9" s="325"/>
      <c r="TVR9" s="325"/>
      <c r="TVS9" s="325"/>
      <c r="TVT9" s="325"/>
      <c r="TVU9" s="325"/>
      <c r="TVV9" s="325"/>
      <c r="TVW9" s="325"/>
      <c r="TVX9" s="325"/>
      <c r="TVY9" s="325"/>
      <c r="TVZ9" s="325"/>
      <c r="TWA9" s="325"/>
      <c r="TWB9" s="325"/>
      <c r="TWC9" s="325"/>
      <c r="TWD9" s="325"/>
      <c r="TWE9" s="325"/>
      <c r="TWF9" s="325"/>
      <c r="TWG9" s="325"/>
      <c r="TWH9" s="325"/>
      <c r="TWI9" s="325"/>
      <c r="TWJ9" s="325"/>
      <c r="TWK9" s="325"/>
      <c r="TWL9" s="325"/>
      <c r="TWM9" s="325"/>
      <c r="TWN9" s="325"/>
      <c r="TWO9" s="325"/>
      <c r="TWP9" s="325"/>
      <c r="TWQ9" s="325"/>
      <c r="TWR9" s="325"/>
      <c r="TWS9" s="325"/>
      <c r="TWT9" s="325"/>
      <c r="TWU9" s="325"/>
      <c r="TWV9" s="325"/>
      <c r="TWW9" s="325"/>
      <c r="TWX9" s="325"/>
      <c r="TWY9" s="325"/>
      <c r="TWZ9" s="325"/>
      <c r="TXA9" s="325"/>
      <c r="TXB9" s="325"/>
      <c r="TXC9" s="325"/>
      <c r="TXD9" s="325"/>
      <c r="TXE9" s="325"/>
      <c r="TXF9" s="325"/>
      <c r="TXG9" s="325"/>
      <c r="TXH9" s="325"/>
      <c r="TXI9" s="325"/>
      <c r="TXJ9" s="325"/>
      <c r="TXK9" s="325"/>
      <c r="TXL9" s="325"/>
      <c r="TXM9" s="325"/>
      <c r="TXN9" s="325"/>
      <c r="TXO9" s="325"/>
      <c r="TXP9" s="325"/>
      <c r="TXQ9" s="325"/>
      <c r="TXR9" s="325"/>
      <c r="TXS9" s="325"/>
      <c r="TXT9" s="325"/>
      <c r="TXU9" s="325"/>
      <c r="TXV9" s="325"/>
      <c r="TXW9" s="325"/>
      <c r="TXX9" s="325"/>
      <c r="TXY9" s="325"/>
      <c r="TXZ9" s="325"/>
      <c r="TYA9" s="325"/>
      <c r="TYB9" s="325"/>
      <c r="TYC9" s="325"/>
      <c r="TYD9" s="325"/>
      <c r="TYE9" s="325"/>
      <c r="TYF9" s="325"/>
      <c r="TYG9" s="325"/>
      <c r="TYH9" s="325"/>
      <c r="TYI9" s="325"/>
      <c r="TYJ9" s="325"/>
      <c r="TYK9" s="325"/>
      <c r="TYL9" s="325"/>
      <c r="TYM9" s="325"/>
      <c r="TYN9" s="325"/>
      <c r="TYO9" s="325"/>
      <c r="TYP9" s="325"/>
      <c r="TYQ9" s="325"/>
      <c r="TYR9" s="325"/>
      <c r="TYS9" s="325"/>
      <c r="TYT9" s="325"/>
      <c r="TYU9" s="325"/>
      <c r="TYV9" s="325"/>
      <c r="TYW9" s="325"/>
      <c r="TYX9" s="325"/>
      <c r="TYY9" s="325"/>
      <c r="TYZ9" s="325"/>
      <c r="TZA9" s="325"/>
      <c r="TZB9" s="325"/>
      <c r="TZC9" s="325"/>
      <c r="TZD9" s="325"/>
      <c r="TZE9" s="325"/>
      <c r="TZF9" s="325"/>
      <c r="TZG9" s="325"/>
      <c r="TZH9" s="325"/>
      <c r="TZI9" s="325"/>
      <c r="TZJ9" s="325"/>
      <c r="TZK9" s="325"/>
      <c r="TZL9" s="325"/>
      <c r="TZM9" s="325"/>
      <c r="TZN9" s="325"/>
      <c r="TZO9" s="325"/>
      <c r="TZP9" s="325"/>
      <c r="TZQ9" s="325"/>
      <c r="TZR9" s="325"/>
      <c r="TZS9" s="325"/>
      <c r="TZT9" s="325"/>
      <c r="TZU9" s="325"/>
      <c r="TZV9" s="325"/>
      <c r="TZW9" s="325"/>
      <c r="TZX9" s="325"/>
      <c r="TZY9" s="325"/>
      <c r="TZZ9" s="325"/>
      <c r="UAA9" s="325"/>
      <c r="UAB9" s="325"/>
      <c r="UAC9" s="325"/>
      <c r="UAD9" s="325"/>
      <c r="UAE9" s="325"/>
      <c r="UAF9" s="325"/>
      <c r="UAG9" s="325"/>
      <c r="UAH9" s="325"/>
      <c r="UAI9" s="325"/>
      <c r="UAJ9" s="325"/>
      <c r="UAK9" s="325"/>
      <c r="UAL9" s="325"/>
      <c r="UAM9" s="325"/>
      <c r="UAN9" s="325"/>
      <c r="UAO9" s="325"/>
      <c r="UAP9" s="325"/>
      <c r="UAQ9" s="325"/>
      <c r="UAR9" s="325"/>
      <c r="UAS9" s="325"/>
      <c r="UAT9" s="325"/>
      <c r="UAU9" s="325"/>
      <c r="UAV9" s="325"/>
      <c r="UAW9" s="325"/>
      <c r="UAX9" s="325"/>
      <c r="UAY9" s="325"/>
      <c r="UAZ9" s="325"/>
      <c r="UBA9" s="325"/>
      <c r="UBB9" s="325"/>
      <c r="UBC9" s="325"/>
      <c r="UBD9" s="325"/>
      <c r="UBE9" s="325"/>
      <c r="UBF9" s="325"/>
      <c r="UBG9" s="325"/>
      <c r="UBH9" s="325"/>
      <c r="UBI9" s="325"/>
      <c r="UBJ9" s="325"/>
      <c r="UBK9" s="325"/>
      <c r="UBL9" s="325"/>
      <c r="UBM9" s="325"/>
      <c r="UBN9" s="325"/>
      <c r="UBO9" s="325"/>
      <c r="UBP9" s="325"/>
      <c r="UBQ9" s="325"/>
      <c r="UBR9" s="325"/>
      <c r="UBS9" s="325"/>
      <c r="UBT9" s="325"/>
      <c r="UBU9" s="325"/>
      <c r="UBV9" s="325"/>
      <c r="UBW9" s="325"/>
      <c r="UBX9" s="325"/>
      <c r="UBY9" s="325"/>
      <c r="UBZ9" s="325"/>
      <c r="UCA9" s="325"/>
      <c r="UCB9" s="325"/>
      <c r="UCC9" s="325"/>
      <c r="UCD9" s="325"/>
      <c r="UCE9" s="325"/>
      <c r="UCF9" s="325"/>
      <c r="UCG9" s="325"/>
      <c r="UCH9" s="325"/>
      <c r="UCI9" s="325"/>
      <c r="UCJ9" s="325"/>
      <c r="UCK9" s="325"/>
      <c r="UCL9" s="325"/>
      <c r="UCM9" s="325"/>
      <c r="UCN9" s="325"/>
      <c r="UCO9" s="325"/>
      <c r="UCP9" s="325"/>
      <c r="UCQ9" s="325"/>
      <c r="UCR9" s="325"/>
      <c r="UCS9" s="325"/>
      <c r="UCT9" s="325"/>
      <c r="UCU9" s="325"/>
      <c r="UCV9" s="325"/>
      <c r="UCW9" s="325"/>
      <c r="UCX9" s="325"/>
      <c r="UCY9" s="325"/>
      <c r="UCZ9" s="325"/>
      <c r="UDA9" s="325"/>
      <c r="UDB9" s="325"/>
      <c r="UDC9" s="325"/>
      <c r="UDD9" s="325"/>
      <c r="UDE9" s="325"/>
      <c r="UDF9" s="325"/>
      <c r="UDG9" s="325"/>
      <c r="UDH9" s="325"/>
      <c r="UDI9" s="325"/>
      <c r="UDJ9" s="325"/>
      <c r="UDK9" s="325"/>
      <c r="UDL9" s="325"/>
      <c r="UDM9" s="325"/>
      <c r="UDN9" s="325"/>
      <c r="UDO9" s="325"/>
      <c r="UDP9" s="325"/>
      <c r="UDQ9" s="325"/>
      <c r="UDR9" s="325"/>
      <c r="UDS9" s="325"/>
      <c r="UDT9" s="325"/>
      <c r="UDU9" s="325"/>
      <c r="UDV9" s="325"/>
      <c r="UDW9" s="325"/>
      <c r="UDX9" s="325"/>
      <c r="UDY9" s="325"/>
      <c r="UDZ9" s="325"/>
      <c r="UEA9" s="325"/>
      <c r="UEB9" s="325"/>
      <c r="UEC9" s="325"/>
      <c r="UED9" s="325"/>
      <c r="UEE9" s="325"/>
      <c r="UEF9" s="325"/>
      <c r="UEG9" s="325"/>
      <c r="UEH9" s="325"/>
      <c r="UEI9" s="325"/>
      <c r="UEJ9" s="325"/>
      <c r="UEK9" s="325"/>
      <c r="UEL9" s="325"/>
      <c r="UEM9" s="325"/>
      <c r="UEN9" s="325"/>
      <c r="UEO9" s="325"/>
      <c r="UEP9" s="325"/>
      <c r="UEQ9" s="325"/>
      <c r="UER9" s="325"/>
      <c r="UES9" s="325"/>
      <c r="UET9" s="325"/>
      <c r="UEU9" s="325"/>
      <c r="UEV9" s="325"/>
      <c r="UEW9" s="325"/>
      <c r="UEX9" s="325"/>
      <c r="UEY9" s="325"/>
      <c r="UEZ9" s="325"/>
      <c r="UFA9" s="325"/>
      <c r="UFB9" s="325"/>
      <c r="UFC9" s="325"/>
      <c r="UFD9" s="325"/>
      <c r="UFE9" s="325"/>
      <c r="UFF9" s="325"/>
      <c r="UFG9" s="325"/>
      <c r="UFH9" s="325"/>
      <c r="UFI9" s="325"/>
      <c r="UFJ9" s="325"/>
      <c r="UFK9" s="325"/>
      <c r="UFL9" s="325"/>
      <c r="UFM9" s="325"/>
      <c r="UFN9" s="325"/>
      <c r="UFO9" s="325"/>
      <c r="UFP9" s="325"/>
      <c r="UFQ9" s="325"/>
      <c r="UFR9" s="325"/>
      <c r="UFS9" s="325"/>
      <c r="UFT9" s="325"/>
      <c r="UFU9" s="325"/>
      <c r="UFV9" s="325"/>
      <c r="UFW9" s="325"/>
      <c r="UFX9" s="325"/>
      <c r="UFY9" s="325"/>
      <c r="UFZ9" s="325"/>
      <c r="UGA9" s="325"/>
      <c r="UGB9" s="325"/>
      <c r="UGC9" s="325"/>
      <c r="UGD9" s="325"/>
      <c r="UGE9" s="325"/>
      <c r="UGF9" s="325"/>
      <c r="UGG9" s="325"/>
      <c r="UGH9" s="325"/>
      <c r="UGI9" s="325"/>
      <c r="UGJ9" s="325"/>
      <c r="UGK9" s="325"/>
      <c r="UGL9" s="325"/>
      <c r="UGM9" s="325"/>
      <c r="UGN9" s="325"/>
      <c r="UGO9" s="325"/>
      <c r="UGP9" s="325"/>
      <c r="UGQ9" s="325"/>
      <c r="UGR9" s="325"/>
      <c r="UGS9" s="325"/>
      <c r="UGT9" s="325"/>
      <c r="UGU9" s="325"/>
      <c r="UGV9" s="325"/>
      <c r="UGW9" s="325"/>
      <c r="UGX9" s="325"/>
      <c r="UGY9" s="325"/>
      <c r="UGZ9" s="325"/>
      <c r="UHA9" s="325"/>
      <c r="UHB9" s="325"/>
      <c r="UHC9" s="325"/>
      <c r="UHD9" s="325"/>
      <c r="UHE9" s="325"/>
      <c r="UHF9" s="325"/>
      <c r="UHG9" s="325"/>
      <c r="UHH9" s="325"/>
      <c r="UHI9" s="325"/>
      <c r="UHJ9" s="325"/>
      <c r="UHK9" s="325"/>
      <c r="UHL9" s="325"/>
      <c r="UHM9" s="325"/>
      <c r="UHN9" s="325"/>
      <c r="UHO9" s="325"/>
      <c r="UHP9" s="325"/>
      <c r="UHQ9" s="325"/>
      <c r="UHR9" s="325"/>
      <c r="UHS9" s="325"/>
      <c r="UHT9" s="325"/>
      <c r="UHU9" s="325"/>
      <c r="UHV9" s="325"/>
      <c r="UHW9" s="325"/>
      <c r="UHX9" s="325"/>
      <c r="UHY9" s="325"/>
      <c r="UHZ9" s="325"/>
      <c r="UIA9" s="325"/>
      <c r="UIB9" s="325"/>
      <c r="UIC9" s="325"/>
      <c r="UID9" s="325"/>
      <c r="UIE9" s="325"/>
      <c r="UIF9" s="325"/>
      <c r="UIG9" s="325"/>
      <c r="UIH9" s="325"/>
      <c r="UII9" s="325"/>
      <c r="UIJ9" s="325"/>
      <c r="UIK9" s="325"/>
      <c r="UIL9" s="325"/>
      <c r="UIM9" s="325"/>
      <c r="UIN9" s="325"/>
      <c r="UIO9" s="325"/>
      <c r="UIP9" s="325"/>
      <c r="UIQ9" s="325"/>
      <c r="UIR9" s="325"/>
      <c r="UIS9" s="325"/>
      <c r="UIT9" s="325"/>
      <c r="UIU9" s="325"/>
      <c r="UIV9" s="325"/>
      <c r="UIW9" s="325"/>
      <c r="UIX9" s="325"/>
      <c r="UIY9" s="325"/>
      <c r="UIZ9" s="325"/>
      <c r="UJA9" s="325"/>
      <c r="UJB9" s="325"/>
      <c r="UJC9" s="325"/>
      <c r="UJD9" s="325"/>
      <c r="UJE9" s="325"/>
      <c r="UJF9" s="325"/>
      <c r="UJG9" s="325"/>
      <c r="UJH9" s="325"/>
      <c r="UJI9" s="325"/>
      <c r="UJJ9" s="325"/>
      <c r="UJK9" s="325"/>
      <c r="UJL9" s="325"/>
      <c r="UJM9" s="325"/>
      <c r="UJN9" s="325"/>
      <c r="UJO9" s="325"/>
      <c r="UJP9" s="325"/>
      <c r="UJQ9" s="325"/>
      <c r="UJR9" s="325"/>
      <c r="UJS9" s="325"/>
      <c r="UJT9" s="325"/>
      <c r="UJU9" s="325"/>
      <c r="UJV9" s="325"/>
      <c r="UJW9" s="325"/>
      <c r="UJX9" s="325"/>
      <c r="UJY9" s="325"/>
      <c r="UJZ9" s="325"/>
      <c r="UKA9" s="325"/>
      <c r="UKB9" s="325"/>
      <c r="UKC9" s="325"/>
      <c r="UKD9" s="325"/>
      <c r="UKE9" s="325"/>
      <c r="UKF9" s="325"/>
      <c r="UKG9" s="325"/>
      <c r="UKH9" s="325"/>
      <c r="UKI9" s="325"/>
      <c r="UKJ9" s="325"/>
      <c r="UKK9" s="325"/>
      <c r="UKL9" s="325"/>
      <c r="UKM9" s="325"/>
      <c r="UKN9" s="325"/>
      <c r="UKO9" s="325"/>
      <c r="UKP9" s="325"/>
      <c r="UKQ9" s="325"/>
      <c r="UKR9" s="325"/>
      <c r="UKS9" s="325"/>
      <c r="UKT9" s="325"/>
      <c r="UKU9" s="325"/>
      <c r="UKV9" s="325"/>
      <c r="UKW9" s="325"/>
      <c r="UKX9" s="325"/>
      <c r="UKY9" s="325"/>
      <c r="UKZ9" s="325"/>
      <c r="ULA9" s="325"/>
      <c r="ULB9" s="325"/>
      <c r="ULC9" s="325"/>
      <c r="ULD9" s="325"/>
      <c r="ULE9" s="325"/>
      <c r="ULF9" s="325"/>
      <c r="ULG9" s="325"/>
      <c r="ULH9" s="325"/>
      <c r="ULI9" s="325"/>
      <c r="ULJ9" s="325"/>
      <c r="ULK9" s="325"/>
      <c r="ULL9" s="325"/>
      <c r="ULM9" s="325"/>
      <c r="ULN9" s="325"/>
      <c r="ULO9" s="325"/>
      <c r="ULP9" s="325"/>
      <c r="ULQ9" s="325"/>
      <c r="ULR9" s="325"/>
      <c r="ULS9" s="325"/>
      <c r="ULT9" s="325"/>
      <c r="ULU9" s="325"/>
      <c r="ULV9" s="325"/>
      <c r="ULW9" s="325"/>
      <c r="ULX9" s="325"/>
      <c r="ULY9" s="325"/>
      <c r="ULZ9" s="325"/>
      <c r="UMA9" s="325"/>
      <c r="UMB9" s="325"/>
      <c r="UMC9" s="325"/>
      <c r="UMD9" s="325"/>
      <c r="UME9" s="325"/>
      <c r="UMF9" s="325"/>
      <c r="UMG9" s="325"/>
      <c r="UMH9" s="325"/>
      <c r="UMI9" s="325"/>
      <c r="UMJ9" s="325"/>
      <c r="UMK9" s="325"/>
      <c r="UML9" s="325"/>
      <c r="UMM9" s="325"/>
      <c r="UMN9" s="325"/>
      <c r="UMO9" s="325"/>
      <c r="UMP9" s="325"/>
      <c r="UMQ9" s="325"/>
      <c r="UMR9" s="325"/>
      <c r="UMS9" s="325"/>
      <c r="UMT9" s="325"/>
      <c r="UMU9" s="325"/>
      <c r="UMV9" s="325"/>
      <c r="UMW9" s="325"/>
      <c r="UMX9" s="325"/>
      <c r="UMY9" s="325"/>
      <c r="UMZ9" s="325"/>
      <c r="UNA9" s="325"/>
      <c r="UNB9" s="325"/>
      <c r="UNC9" s="325"/>
      <c r="UND9" s="325"/>
      <c r="UNE9" s="325"/>
      <c r="UNF9" s="325"/>
      <c r="UNG9" s="325"/>
      <c r="UNH9" s="325"/>
      <c r="UNI9" s="325"/>
      <c r="UNJ9" s="325"/>
      <c r="UNK9" s="325"/>
      <c r="UNL9" s="325"/>
      <c r="UNM9" s="325"/>
      <c r="UNN9" s="325"/>
      <c r="UNO9" s="325"/>
      <c r="UNP9" s="325"/>
      <c r="UNQ9" s="325"/>
      <c r="UNR9" s="325"/>
      <c r="UNS9" s="325"/>
      <c r="UNT9" s="325"/>
      <c r="UNU9" s="325"/>
      <c r="UNV9" s="325"/>
      <c r="UNW9" s="325"/>
      <c r="UNX9" s="325"/>
      <c r="UNY9" s="325"/>
      <c r="UNZ9" s="325"/>
      <c r="UOA9" s="325"/>
      <c r="UOB9" s="325"/>
      <c r="UOC9" s="325"/>
      <c r="UOD9" s="325"/>
      <c r="UOE9" s="325"/>
      <c r="UOF9" s="325"/>
      <c r="UOG9" s="325"/>
      <c r="UOH9" s="325"/>
      <c r="UOI9" s="325"/>
      <c r="UOJ9" s="325"/>
      <c r="UOK9" s="325"/>
      <c r="UOL9" s="325"/>
      <c r="UOM9" s="325"/>
      <c r="UON9" s="325"/>
      <c r="UOO9" s="325"/>
      <c r="UOP9" s="325"/>
      <c r="UOQ9" s="325"/>
      <c r="UOR9" s="325"/>
      <c r="UOS9" s="325"/>
      <c r="UOT9" s="325"/>
      <c r="UOU9" s="325"/>
      <c r="UOV9" s="325"/>
      <c r="UOW9" s="325"/>
      <c r="UOX9" s="325"/>
      <c r="UOY9" s="325"/>
      <c r="UOZ9" s="325"/>
      <c r="UPA9" s="325"/>
      <c r="UPB9" s="325"/>
      <c r="UPC9" s="325"/>
      <c r="UPD9" s="325"/>
      <c r="UPE9" s="325"/>
      <c r="UPF9" s="325"/>
      <c r="UPG9" s="325"/>
      <c r="UPH9" s="325"/>
      <c r="UPI9" s="325"/>
      <c r="UPJ9" s="325"/>
      <c r="UPK9" s="325"/>
      <c r="UPL9" s="325"/>
      <c r="UPM9" s="325"/>
      <c r="UPN9" s="325"/>
      <c r="UPO9" s="325"/>
      <c r="UPP9" s="325"/>
      <c r="UPQ9" s="325"/>
      <c r="UPR9" s="325"/>
      <c r="UPS9" s="325"/>
      <c r="UPT9" s="325"/>
      <c r="UPU9" s="325"/>
      <c r="UPV9" s="325"/>
      <c r="UPW9" s="325"/>
      <c r="UPX9" s="325"/>
      <c r="UPY9" s="325"/>
      <c r="UPZ9" s="325"/>
      <c r="UQA9" s="325"/>
      <c r="UQB9" s="325"/>
      <c r="UQC9" s="325"/>
      <c r="UQD9" s="325"/>
      <c r="UQE9" s="325"/>
      <c r="UQF9" s="325"/>
      <c r="UQG9" s="325"/>
      <c r="UQH9" s="325"/>
      <c r="UQI9" s="325"/>
      <c r="UQJ9" s="325"/>
      <c r="UQK9" s="325"/>
      <c r="UQL9" s="325"/>
      <c r="UQM9" s="325"/>
      <c r="UQN9" s="325"/>
      <c r="UQO9" s="325"/>
      <c r="UQP9" s="325"/>
      <c r="UQQ9" s="325"/>
      <c r="UQR9" s="325"/>
      <c r="UQS9" s="325"/>
      <c r="UQT9" s="325"/>
      <c r="UQU9" s="325"/>
      <c r="UQV9" s="325"/>
      <c r="UQW9" s="325"/>
      <c r="UQX9" s="325"/>
      <c r="UQY9" s="325"/>
      <c r="UQZ9" s="325"/>
      <c r="URA9" s="325"/>
      <c r="URB9" s="325"/>
      <c r="URC9" s="325"/>
      <c r="URD9" s="325"/>
      <c r="URE9" s="325"/>
      <c r="URF9" s="325"/>
      <c r="URG9" s="325"/>
      <c r="URH9" s="325"/>
      <c r="URI9" s="325"/>
      <c r="URJ9" s="325"/>
      <c r="URK9" s="325"/>
      <c r="URL9" s="325"/>
      <c r="URM9" s="325"/>
      <c r="URN9" s="325"/>
      <c r="URO9" s="325"/>
      <c r="URP9" s="325"/>
      <c r="URQ9" s="325"/>
      <c r="URR9" s="325"/>
      <c r="URS9" s="325"/>
      <c r="URT9" s="325"/>
      <c r="URU9" s="325"/>
      <c r="URV9" s="325"/>
      <c r="URW9" s="325"/>
      <c r="URX9" s="325"/>
      <c r="URY9" s="325"/>
      <c r="URZ9" s="325"/>
      <c r="USA9" s="325"/>
      <c r="USB9" s="325"/>
      <c r="USC9" s="325"/>
      <c r="USD9" s="325"/>
      <c r="USE9" s="325"/>
      <c r="USF9" s="325"/>
      <c r="USG9" s="325"/>
      <c r="USH9" s="325"/>
      <c r="USI9" s="325"/>
      <c r="USJ9" s="325"/>
      <c r="USK9" s="325"/>
      <c r="USL9" s="325"/>
      <c r="USM9" s="325"/>
      <c r="USN9" s="325"/>
      <c r="USO9" s="325"/>
      <c r="USP9" s="325"/>
      <c r="USQ9" s="325"/>
      <c r="USR9" s="325"/>
      <c r="USS9" s="325"/>
      <c r="UST9" s="325"/>
      <c r="USU9" s="325"/>
      <c r="USV9" s="325"/>
      <c r="USW9" s="325"/>
      <c r="USX9" s="325"/>
      <c r="USY9" s="325"/>
      <c r="USZ9" s="325"/>
      <c r="UTA9" s="325"/>
      <c r="UTB9" s="325"/>
      <c r="UTC9" s="325"/>
      <c r="UTD9" s="325"/>
      <c r="UTE9" s="325"/>
      <c r="UTF9" s="325"/>
      <c r="UTG9" s="325"/>
      <c r="UTH9" s="325"/>
      <c r="UTI9" s="325"/>
      <c r="UTJ9" s="325"/>
      <c r="UTK9" s="325"/>
      <c r="UTL9" s="325"/>
      <c r="UTM9" s="325"/>
      <c r="UTN9" s="325"/>
      <c r="UTO9" s="325"/>
      <c r="UTP9" s="325"/>
      <c r="UTQ9" s="325"/>
      <c r="UTR9" s="325"/>
      <c r="UTS9" s="325"/>
      <c r="UTT9" s="325"/>
      <c r="UTU9" s="325"/>
      <c r="UTV9" s="325"/>
      <c r="UTW9" s="325"/>
      <c r="UTX9" s="325"/>
      <c r="UTY9" s="325"/>
      <c r="UTZ9" s="325"/>
      <c r="UUA9" s="325"/>
      <c r="UUB9" s="325"/>
      <c r="UUC9" s="325"/>
      <c r="UUD9" s="325"/>
      <c r="UUE9" s="325"/>
      <c r="UUF9" s="325"/>
      <c r="UUG9" s="325"/>
      <c r="UUH9" s="325"/>
      <c r="UUI9" s="325"/>
      <c r="UUJ9" s="325"/>
      <c r="UUK9" s="325"/>
      <c r="UUL9" s="325"/>
      <c r="UUM9" s="325"/>
      <c r="UUN9" s="325"/>
      <c r="UUO9" s="325"/>
      <c r="UUP9" s="325"/>
      <c r="UUQ9" s="325"/>
      <c r="UUR9" s="325"/>
      <c r="UUS9" s="325"/>
      <c r="UUT9" s="325"/>
      <c r="UUU9" s="325"/>
      <c r="UUV9" s="325"/>
      <c r="UUW9" s="325"/>
      <c r="UUX9" s="325"/>
      <c r="UUY9" s="325"/>
      <c r="UUZ9" s="325"/>
      <c r="UVA9" s="325"/>
      <c r="UVB9" s="325"/>
      <c r="UVC9" s="325"/>
      <c r="UVD9" s="325"/>
      <c r="UVE9" s="325"/>
      <c r="UVF9" s="325"/>
      <c r="UVG9" s="325"/>
      <c r="UVH9" s="325"/>
      <c r="UVI9" s="325"/>
      <c r="UVJ9" s="325"/>
      <c r="UVK9" s="325"/>
      <c r="UVL9" s="325"/>
      <c r="UVM9" s="325"/>
      <c r="UVN9" s="325"/>
      <c r="UVO9" s="325"/>
      <c r="UVP9" s="325"/>
      <c r="UVQ9" s="325"/>
      <c r="UVR9" s="325"/>
      <c r="UVS9" s="325"/>
      <c r="UVT9" s="325"/>
      <c r="UVU9" s="325"/>
      <c r="UVV9" s="325"/>
      <c r="UVW9" s="325"/>
      <c r="UVX9" s="325"/>
      <c r="UVY9" s="325"/>
      <c r="UVZ9" s="325"/>
      <c r="UWA9" s="325"/>
      <c r="UWB9" s="325"/>
      <c r="UWC9" s="325"/>
      <c r="UWD9" s="325"/>
      <c r="UWE9" s="325"/>
      <c r="UWF9" s="325"/>
      <c r="UWG9" s="325"/>
      <c r="UWH9" s="325"/>
      <c r="UWI9" s="325"/>
      <c r="UWJ9" s="325"/>
      <c r="UWK9" s="325"/>
      <c r="UWL9" s="325"/>
      <c r="UWM9" s="325"/>
      <c r="UWN9" s="325"/>
      <c r="UWO9" s="325"/>
      <c r="UWP9" s="325"/>
      <c r="UWQ9" s="325"/>
      <c r="UWR9" s="325"/>
      <c r="UWS9" s="325"/>
      <c r="UWT9" s="325"/>
      <c r="UWU9" s="325"/>
      <c r="UWV9" s="325"/>
      <c r="UWW9" s="325"/>
      <c r="UWX9" s="325"/>
      <c r="UWY9" s="325"/>
      <c r="UWZ9" s="325"/>
      <c r="UXA9" s="325"/>
      <c r="UXB9" s="325"/>
      <c r="UXC9" s="325"/>
      <c r="UXD9" s="325"/>
      <c r="UXE9" s="325"/>
      <c r="UXF9" s="325"/>
      <c r="UXG9" s="325"/>
      <c r="UXH9" s="325"/>
      <c r="UXI9" s="325"/>
      <c r="UXJ9" s="325"/>
      <c r="UXK9" s="325"/>
      <c r="UXL9" s="325"/>
      <c r="UXM9" s="325"/>
      <c r="UXN9" s="325"/>
      <c r="UXO9" s="325"/>
      <c r="UXP9" s="325"/>
      <c r="UXQ9" s="325"/>
      <c r="UXR9" s="325"/>
      <c r="UXS9" s="325"/>
      <c r="UXT9" s="325"/>
      <c r="UXU9" s="325"/>
      <c r="UXV9" s="325"/>
      <c r="UXW9" s="325"/>
      <c r="UXX9" s="325"/>
      <c r="UXY9" s="325"/>
      <c r="UXZ9" s="325"/>
      <c r="UYA9" s="325"/>
      <c r="UYB9" s="325"/>
      <c r="UYC9" s="325"/>
      <c r="UYD9" s="325"/>
      <c r="UYE9" s="325"/>
      <c r="UYF9" s="325"/>
      <c r="UYG9" s="325"/>
      <c r="UYH9" s="325"/>
      <c r="UYI9" s="325"/>
      <c r="UYJ9" s="325"/>
      <c r="UYK9" s="325"/>
      <c r="UYL9" s="325"/>
      <c r="UYM9" s="325"/>
      <c r="UYN9" s="325"/>
      <c r="UYO9" s="325"/>
      <c r="UYP9" s="325"/>
      <c r="UYQ9" s="325"/>
      <c r="UYR9" s="325"/>
      <c r="UYS9" s="325"/>
      <c r="UYT9" s="325"/>
      <c r="UYU9" s="325"/>
      <c r="UYV9" s="325"/>
      <c r="UYW9" s="325"/>
      <c r="UYX9" s="325"/>
      <c r="UYY9" s="325"/>
      <c r="UYZ9" s="325"/>
      <c r="UZA9" s="325"/>
      <c r="UZB9" s="325"/>
      <c r="UZC9" s="325"/>
      <c r="UZD9" s="325"/>
      <c r="UZE9" s="325"/>
      <c r="UZF9" s="325"/>
      <c r="UZG9" s="325"/>
      <c r="UZH9" s="325"/>
      <c r="UZI9" s="325"/>
      <c r="UZJ9" s="325"/>
      <c r="UZK9" s="325"/>
      <c r="UZL9" s="325"/>
      <c r="UZM9" s="325"/>
      <c r="UZN9" s="325"/>
      <c r="UZO9" s="325"/>
      <c r="UZP9" s="325"/>
      <c r="UZQ9" s="325"/>
      <c r="UZR9" s="325"/>
      <c r="UZS9" s="325"/>
      <c r="UZT9" s="325"/>
      <c r="UZU9" s="325"/>
      <c r="UZV9" s="325"/>
      <c r="UZW9" s="325"/>
      <c r="UZX9" s="325"/>
      <c r="UZY9" s="325"/>
      <c r="UZZ9" s="325"/>
      <c r="VAA9" s="325"/>
      <c r="VAB9" s="325"/>
      <c r="VAC9" s="325"/>
      <c r="VAD9" s="325"/>
      <c r="VAE9" s="325"/>
      <c r="VAF9" s="325"/>
      <c r="VAG9" s="325"/>
      <c r="VAH9" s="325"/>
      <c r="VAI9" s="325"/>
      <c r="VAJ9" s="325"/>
      <c r="VAK9" s="325"/>
      <c r="VAL9" s="325"/>
      <c r="VAM9" s="325"/>
      <c r="VAN9" s="325"/>
      <c r="VAO9" s="325"/>
      <c r="VAP9" s="325"/>
      <c r="VAQ9" s="325"/>
      <c r="VAR9" s="325"/>
      <c r="VAS9" s="325"/>
      <c r="VAT9" s="325"/>
      <c r="VAU9" s="325"/>
      <c r="VAV9" s="325"/>
      <c r="VAW9" s="325"/>
      <c r="VAX9" s="325"/>
      <c r="VAY9" s="325"/>
      <c r="VAZ9" s="325"/>
      <c r="VBA9" s="325"/>
      <c r="VBB9" s="325"/>
      <c r="VBC9" s="325"/>
      <c r="VBD9" s="325"/>
      <c r="VBE9" s="325"/>
      <c r="VBF9" s="325"/>
      <c r="VBG9" s="325"/>
      <c r="VBH9" s="325"/>
      <c r="VBI9" s="325"/>
      <c r="VBJ9" s="325"/>
      <c r="VBK9" s="325"/>
      <c r="VBL9" s="325"/>
      <c r="VBM9" s="325"/>
      <c r="VBN9" s="325"/>
      <c r="VBO9" s="325"/>
      <c r="VBP9" s="325"/>
      <c r="VBQ9" s="325"/>
      <c r="VBR9" s="325"/>
      <c r="VBS9" s="325"/>
      <c r="VBT9" s="325"/>
      <c r="VBU9" s="325"/>
      <c r="VBV9" s="325"/>
      <c r="VBW9" s="325"/>
      <c r="VBX9" s="325"/>
      <c r="VBY9" s="325"/>
      <c r="VBZ9" s="325"/>
      <c r="VCA9" s="325"/>
      <c r="VCB9" s="325"/>
      <c r="VCC9" s="325"/>
      <c r="VCD9" s="325"/>
      <c r="VCE9" s="325"/>
      <c r="VCF9" s="325"/>
      <c r="VCG9" s="325"/>
      <c r="VCH9" s="325"/>
      <c r="VCI9" s="325"/>
      <c r="VCJ9" s="325"/>
      <c r="VCK9" s="325"/>
      <c r="VCL9" s="325"/>
      <c r="VCM9" s="325"/>
      <c r="VCN9" s="325"/>
      <c r="VCO9" s="325"/>
      <c r="VCP9" s="325"/>
      <c r="VCQ9" s="325"/>
      <c r="VCR9" s="325"/>
      <c r="VCS9" s="325"/>
      <c r="VCT9" s="325"/>
      <c r="VCU9" s="325"/>
      <c r="VCV9" s="325"/>
      <c r="VCW9" s="325"/>
      <c r="VCX9" s="325"/>
      <c r="VCY9" s="325"/>
      <c r="VCZ9" s="325"/>
      <c r="VDA9" s="325"/>
      <c r="VDB9" s="325"/>
      <c r="VDC9" s="325"/>
      <c r="VDD9" s="325"/>
      <c r="VDE9" s="325"/>
      <c r="VDF9" s="325"/>
      <c r="VDG9" s="325"/>
      <c r="VDH9" s="325"/>
      <c r="VDI9" s="325"/>
      <c r="VDJ9" s="325"/>
      <c r="VDK9" s="325"/>
      <c r="VDL9" s="325"/>
      <c r="VDM9" s="325"/>
      <c r="VDN9" s="325"/>
      <c r="VDO9" s="325"/>
      <c r="VDP9" s="325"/>
      <c r="VDQ9" s="325"/>
      <c r="VDR9" s="325"/>
      <c r="VDS9" s="325"/>
      <c r="VDT9" s="325"/>
      <c r="VDU9" s="325"/>
      <c r="VDV9" s="325"/>
      <c r="VDW9" s="325"/>
      <c r="VDX9" s="325"/>
      <c r="VDY9" s="325"/>
      <c r="VDZ9" s="325"/>
      <c r="VEA9" s="325"/>
      <c r="VEB9" s="325"/>
      <c r="VEC9" s="325"/>
      <c r="VED9" s="325"/>
      <c r="VEE9" s="325"/>
      <c r="VEF9" s="325"/>
      <c r="VEG9" s="325"/>
      <c r="VEH9" s="325"/>
      <c r="VEI9" s="325"/>
      <c r="VEJ9" s="325"/>
      <c r="VEK9" s="325"/>
      <c r="VEL9" s="325"/>
      <c r="VEM9" s="325"/>
      <c r="VEN9" s="325"/>
      <c r="VEO9" s="325"/>
      <c r="VEP9" s="325"/>
      <c r="VEQ9" s="325"/>
      <c r="VER9" s="325"/>
      <c r="VES9" s="325"/>
      <c r="VET9" s="325"/>
      <c r="VEU9" s="325"/>
      <c r="VEV9" s="325"/>
      <c r="VEW9" s="325"/>
      <c r="VEX9" s="325"/>
      <c r="VEY9" s="325"/>
      <c r="VEZ9" s="325"/>
      <c r="VFA9" s="325"/>
      <c r="VFB9" s="325"/>
      <c r="VFC9" s="325"/>
      <c r="VFD9" s="325"/>
      <c r="VFE9" s="325"/>
      <c r="VFF9" s="325"/>
      <c r="VFG9" s="325"/>
      <c r="VFH9" s="325"/>
      <c r="VFI9" s="325"/>
      <c r="VFJ9" s="325"/>
      <c r="VFK9" s="325"/>
      <c r="VFL9" s="325"/>
      <c r="VFM9" s="325"/>
      <c r="VFN9" s="325"/>
      <c r="VFO9" s="325"/>
      <c r="VFP9" s="325"/>
      <c r="VFQ9" s="325"/>
      <c r="VFR9" s="325"/>
      <c r="VFS9" s="325"/>
      <c r="VFT9" s="325"/>
      <c r="VFU9" s="325"/>
      <c r="VFV9" s="325"/>
      <c r="VFW9" s="325"/>
      <c r="VFX9" s="325"/>
      <c r="VFY9" s="325"/>
      <c r="VFZ9" s="325"/>
      <c r="VGA9" s="325"/>
      <c r="VGB9" s="325"/>
      <c r="VGC9" s="325"/>
      <c r="VGD9" s="325"/>
      <c r="VGE9" s="325"/>
      <c r="VGF9" s="325"/>
      <c r="VGG9" s="325"/>
      <c r="VGH9" s="325"/>
      <c r="VGI9" s="325"/>
      <c r="VGJ9" s="325"/>
      <c r="VGK9" s="325"/>
      <c r="VGL9" s="325"/>
      <c r="VGM9" s="325"/>
      <c r="VGN9" s="325"/>
      <c r="VGO9" s="325"/>
      <c r="VGP9" s="325"/>
      <c r="VGQ9" s="325"/>
      <c r="VGR9" s="325"/>
      <c r="VGS9" s="325"/>
      <c r="VGT9" s="325"/>
      <c r="VGU9" s="325"/>
      <c r="VGV9" s="325"/>
      <c r="VGW9" s="325"/>
      <c r="VGX9" s="325"/>
      <c r="VGY9" s="325"/>
      <c r="VGZ9" s="325"/>
      <c r="VHA9" s="325"/>
      <c r="VHB9" s="325"/>
      <c r="VHC9" s="325"/>
      <c r="VHD9" s="325"/>
      <c r="VHE9" s="325"/>
      <c r="VHF9" s="325"/>
      <c r="VHG9" s="325"/>
      <c r="VHH9" s="325"/>
      <c r="VHI9" s="325"/>
      <c r="VHJ9" s="325"/>
      <c r="VHK9" s="325"/>
      <c r="VHL9" s="325"/>
      <c r="VHM9" s="325"/>
      <c r="VHN9" s="325"/>
      <c r="VHO9" s="325"/>
      <c r="VHP9" s="325"/>
      <c r="VHQ9" s="325"/>
      <c r="VHR9" s="325"/>
      <c r="VHS9" s="325"/>
      <c r="VHT9" s="325"/>
      <c r="VHU9" s="325"/>
      <c r="VHV9" s="325"/>
      <c r="VHW9" s="325"/>
      <c r="VHX9" s="325"/>
      <c r="VHY9" s="325"/>
      <c r="VHZ9" s="325"/>
      <c r="VIA9" s="325"/>
      <c r="VIB9" s="325"/>
      <c r="VIC9" s="325"/>
      <c r="VID9" s="325"/>
      <c r="VIE9" s="325"/>
      <c r="VIF9" s="325"/>
      <c r="VIG9" s="325"/>
      <c r="VIH9" s="325"/>
      <c r="VII9" s="325"/>
      <c r="VIJ9" s="325"/>
      <c r="VIK9" s="325"/>
      <c r="VIL9" s="325"/>
      <c r="VIM9" s="325"/>
      <c r="VIN9" s="325"/>
      <c r="VIO9" s="325"/>
      <c r="VIP9" s="325"/>
      <c r="VIQ9" s="325"/>
      <c r="VIR9" s="325"/>
      <c r="VIS9" s="325"/>
      <c r="VIT9" s="325"/>
      <c r="VIU9" s="325"/>
      <c r="VIV9" s="325"/>
      <c r="VIW9" s="325"/>
      <c r="VIX9" s="325"/>
      <c r="VIY9" s="325"/>
      <c r="VIZ9" s="325"/>
      <c r="VJA9" s="325"/>
      <c r="VJB9" s="325"/>
      <c r="VJC9" s="325"/>
      <c r="VJD9" s="325"/>
      <c r="VJE9" s="325"/>
      <c r="VJF9" s="325"/>
      <c r="VJG9" s="325"/>
      <c r="VJH9" s="325"/>
      <c r="VJI9" s="325"/>
      <c r="VJJ9" s="325"/>
      <c r="VJK9" s="325"/>
      <c r="VJL9" s="325"/>
      <c r="VJM9" s="325"/>
      <c r="VJN9" s="325"/>
      <c r="VJO9" s="325"/>
      <c r="VJP9" s="325"/>
      <c r="VJQ9" s="325"/>
      <c r="VJR9" s="325"/>
      <c r="VJS9" s="325"/>
      <c r="VJT9" s="325"/>
      <c r="VJU9" s="325"/>
      <c r="VJV9" s="325"/>
      <c r="VJW9" s="325"/>
      <c r="VJX9" s="325"/>
      <c r="VJY9" s="325"/>
      <c r="VJZ9" s="325"/>
      <c r="VKA9" s="325"/>
      <c r="VKB9" s="325"/>
      <c r="VKC9" s="325"/>
      <c r="VKD9" s="325"/>
      <c r="VKE9" s="325"/>
      <c r="VKF9" s="325"/>
      <c r="VKG9" s="325"/>
      <c r="VKH9" s="325"/>
      <c r="VKI9" s="325"/>
      <c r="VKJ9" s="325"/>
      <c r="VKK9" s="325"/>
      <c r="VKL9" s="325"/>
      <c r="VKM9" s="325"/>
      <c r="VKN9" s="325"/>
      <c r="VKO9" s="325"/>
      <c r="VKP9" s="325"/>
      <c r="VKQ9" s="325"/>
      <c r="VKR9" s="325"/>
      <c r="VKS9" s="325"/>
      <c r="VKT9" s="325"/>
      <c r="VKU9" s="325"/>
      <c r="VKV9" s="325"/>
      <c r="VKW9" s="325"/>
      <c r="VKX9" s="325"/>
      <c r="VKY9" s="325"/>
      <c r="VKZ9" s="325"/>
      <c r="VLA9" s="325"/>
      <c r="VLB9" s="325"/>
      <c r="VLC9" s="325"/>
      <c r="VLD9" s="325"/>
      <c r="VLE9" s="325"/>
      <c r="VLF9" s="325"/>
      <c r="VLG9" s="325"/>
      <c r="VLH9" s="325"/>
      <c r="VLI9" s="325"/>
      <c r="VLJ9" s="325"/>
      <c r="VLK9" s="325"/>
      <c r="VLL9" s="325"/>
      <c r="VLM9" s="325"/>
      <c r="VLN9" s="325"/>
      <c r="VLO9" s="325"/>
      <c r="VLP9" s="325"/>
      <c r="VLQ9" s="325"/>
      <c r="VLR9" s="325"/>
      <c r="VLS9" s="325"/>
      <c r="VLT9" s="325"/>
      <c r="VLU9" s="325"/>
      <c r="VLV9" s="325"/>
      <c r="VLW9" s="325"/>
      <c r="VLX9" s="325"/>
      <c r="VLY9" s="325"/>
      <c r="VLZ9" s="325"/>
      <c r="VMA9" s="325"/>
      <c r="VMB9" s="325"/>
      <c r="VMC9" s="325"/>
      <c r="VMD9" s="325"/>
      <c r="VME9" s="325"/>
      <c r="VMF9" s="325"/>
      <c r="VMG9" s="325"/>
      <c r="VMH9" s="325"/>
      <c r="VMI9" s="325"/>
      <c r="VMJ9" s="325"/>
      <c r="VMK9" s="325"/>
      <c r="VML9" s="325"/>
      <c r="VMM9" s="325"/>
      <c r="VMN9" s="325"/>
      <c r="VMO9" s="325"/>
      <c r="VMP9" s="325"/>
      <c r="VMQ9" s="325"/>
      <c r="VMR9" s="325"/>
      <c r="VMS9" s="325"/>
      <c r="VMT9" s="325"/>
      <c r="VMU9" s="325"/>
      <c r="VMV9" s="325"/>
      <c r="VMW9" s="325"/>
      <c r="VMX9" s="325"/>
      <c r="VMY9" s="325"/>
      <c r="VMZ9" s="325"/>
      <c r="VNA9" s="325"/>
      <c r="VNB9" s="325"/>
      <c r="VNC9" s="325"/>
      <c r="VND9" s="325"/>
      <c r="VNE9" s="325"/>
      <c r="VNF9" s="325"/>
      <c r="VNG9" s="325"/>
      <c r="VNH9" s="325"/>
      <c r="VNI9" s="325"/>
      <c r="VNJ9" s="325"/>
      <c r="VNK9" s="325"/>
      <c r="VNL9" s="325"/>
      <c r="VNM9" s="325"/>
      <c r="VNN9" s="325"/>
      <c r="VNO9" s="325"/>
      <c r="VNP9" s="325"/>
      <c r="VNQ9" s="325"/>
      <c r="VNR9" s="325"/>
      <c r="VNS9" s="325"/>
      <c r="VNT9" s="325"/>
      <c r="VNU9" s="325"/>
      <c r="VNV9" s="325"/>
      <c r="VNW9" s="325"/>
      <c r="VNX9" s="325"/>
      <c r="VNY9" s="325"/>
      <c r="VNZ9" s="325"/>
      <c r="VOA9" s="325"/>
      <c r="VOB9" s="325"/>
      <c r="VOC9" s="325"/>
      <c r="VOD9" s="325"/>
      <c r="VOE9" s="325"/>
      <c r="VOF9" s="325"/>
      <c r="VOG9" s="325"/>
      <c r="VOH9" s="325"/>
      <c r="VOI9" s="325"/>
      <c r="VOJ9" s="325"/>
      <c r="VOK9" s="325"/>
      <c r="VOL9" s="325"/>
      <c r="VOM9" s="325"/>
      <c r="VON9" s="325"/>
      <c r="VOO9" s="325"/>
      <c r="VOP9" s="325"/>
      <c r="VOQ9" s="325"/>
      <c r="VOR9" s="325"/>
      <c r="VOS9" s="325"/>
      <c r="VOT9" s="325"/>
      <c r="VOU9" s="325"/>
      <c r="VOV9" s="325"/>
      <c r="VOW9" s="325"/>
      <c r="VOX9" s="325"/>
      <c r="VOY9" s="325"/>
      <c r="VOZ9" s="325"/>
      <c r="VPA9" s="325"/>
      <c r="VPB9" s="325"/>
      <c r="VPC9" s="325"/>
      <c r="VPD9" s="325"/>
      <c r="VPE9" s="325"/>
      <c r="VPF9" s="325"/>
      <c r="VPG9" s="325"/>
      <c r="VPH9" s="325"/>
      <c r="VPI9" s="325"/>
      <c r="VPJ9" s="325"/>
      <c r="VPK9" s="325"/>
      <c r="VPL9" s="325"/>
      <c r="VPM9" s="325"/>
      <c r="VPN9" s="325"/>
      <c r="VPO9" s="325"/>
      <c r="VPP9" s="325"/>
      <c r="VPQ9" s="325"/>
      <c r="VPR9" s="325"/>
      <c r="VPS9" s="325"/>
      <c r="VPT9" s="325"/>
      <c r="VPU9" s="325"/>
      <c r="VPV9" s="325"/>
      <c r="VPW9" s="325"/>
      <c r="VPX9" s="325"/>
      <c r="VPY9" s="325"/>
      <c r="VPZ9" s="325"/>
      <c r="VQA9" s="325"/>
      <c r="VQB9" s="325"/>
      <c r="VQC9" s="325"/>
      <c r="VQD9" s="325"/>
      <c r="VQE9" s="325"/>
      <c r="VQF9" s="325"/>
      <c r="VQG9" s="325"/>
      <c r="VQH9" s="325"/>
      <c r="VQI9" s="325"/>
      <c r="VQJ9" s="325"/>
      <c r="VQK9" s="325"/>
      <c r="VQL9" s="325"/>
      <c r="VQM9" s="325"/>
      <c r="VQN9" s="325"/>
      <c r="VQO9" s="325"/>
      <c r="VQP9" s="325"/>
      <c r="VQQ9" s="325"/>
      <c r="VQR9" s="325"/>
      <c r="VQS9" s="325"/>
      <c r="VQT9" s="325"/>
      <c r="VQU9" s="325"/>
      <c r="VQV9" s="325"/>
      <c r="VQW9" s="325"/>
      <c r="VQX9" s="325"/>
      <c r="VQY9" s="325"/>
      <c r="VQZ9" s="325"/>
      <c r="VRA9" s="325"/>
      <c r="VRB9" s="325"/>
      <c r="VRC9" s="325"/>
      <c r="VRD9" s="325"/>
      <c r="VRE9" s="325"/>
      <c r="VRF9" s="325"/>
      <c r="VRG9" s="325"/>
      <c r="VRH9" s="325"/>
      <c r="VRI9" s="325"/>
      <c r="VRJ9" s="325"/>
      <c r="VRK9" s="325"/>
      <c r="VRL9" s="325"/>
      <c r="VRM9" s="325"/>
      <c r="VRN9" s="325"/>
      <c r="VRO9" s="325"/>
      <c r="VRP9" s="325"/>
      <c r="VRQ9" s="325"/>
      <c r="VRR9" s="325"/>
      <c r="VRS9" s="325"/>
      <c r="VRT9" s="325"/>
      <c r="VRU9" s="325"/>
      <c r="VRV9" s="325"/>
      <c r="VRW9" s="325"/>
      <c r="VRX9" s="325"/>
      <c r="VRY9" s="325"/>
      <c r="VRZ9" s="325"/>
      <c r="VSA9" s="325"/>
      <c r="VSB9" s="325"/>
      <c r="VSC9" s="325"/>
      <c r="VSD9" s="325"/>
      <c r="VSE9" s="325"/>
      <c r="VSF9" s="325"/>
      <c r="VSG9" s="325"/>
      <c r="VSH9" s="325"/>
      <c r="VSI9" s="325"/>
      <c r="VSJ9" s="325"/>
      <c r="VSK9" s="325"/>
      <c r="VSL9" s="325"/>
      <c r="VSM9" s="325"/>
      <c r="VSN9" s="325"/>
      <c r="VSO9" s="325"/>
      <c r="VSP9" s="325"/>
      <c r="VSQ9" s="325"/>
      <c r="VSR9" s="325"/>
      <c r="VSS9" s="325"/>
      <c r="VST9" s="325"/>
      <c r="VSU9" s="325"/>
      <c r="VSV9" s="325"/>
      <c r="VSW9" s="325"/>
      <c r="VSX9" s="325"/>
      <c r="VSY9" s="325"/>
      <c r="VSZ9" s="325"/>
      <c r="VTA9" s="325"/>
      <c r="VTB9" s="325"/>
      <c r="VTC9" s="325"/>
      <c r="VTD9" s="325"/>
      <c r="VTE9" s="325"/>
      <c r="VTF9" s="325"/>
      <c r="VTG9" s="325"/>
      <c r="VTH9" s="325"/>
      <c r="VTI9" s="325"/>
      <c r="VTJ9" s="325"/>
      <c r="VTK9" s="325"/>
      <c r="VTL9" s="325"/>
      <c r="VTM9" s="325"/>
      <c r="VTN9" s="325"/>
      <c r="VTO9" s="325"/>
      <c r="VTP9" s="325"/>
      <c r="VTQ9" s="325"/>
      <c r="VTR9" s="325"/>
      <c r="VTS9" s="325"/>
      <c r="VTT9" s="325"/>
      <c r="VTU9" s="325"/>
      <c r="VTV9" s="325"/>
      <c r="VTW9" s="325"/>
      <c r="VTX9" s="325"/>
      <c r="VTY9" s="325"/>
      <c r="VTZ9" s="325"/>
      <c r="VUA9" s="325"/>
      <c r="VUB9" s="325"/>
      <c r="VUC9" s="325"/>
      <c r="VUD9" s="325"/>
      <c r="VUE9" s="325"/>
      <c r="VUF9" s="325"/>
      <c r="VUG9" s="325"/>
      <c r="VUH9" s="325"/>
      <c r="VUI9" s="325"/>
      <c r="VUJ9" s="325"/>
      <c r="VUK9" s="325"/>
      <c r="VUL9" s="325"/>
      <c r="VUM9" s="325"/>
      <c r="VUN9" s="325"/>
      <c r="VUO9" s="325"/>
      <c r="VUP9" s="325"/>
      <c r="VUQ9" s="325"/>
      <c r="VUR9" s="325"/>
      <c r="VUS9" s="325"/>
      <c r="VUT9" s="325"/>
      <c r="VUU9" s="325"/>
      <c r="VUV9" s="325"/>
      <c r="VUW9" s="325"/>
      <c r="VUX9" s="325"/>
      <c r="VUY9" s="325"/>
      <c r="VUZ9" s="325"/>
      <c r="VVA9" s="325"/>
      <c r="VVB9" s="325"/>
      <c r="VVC9" s="325"/>
      <c r="VVD9" s="325"/>
      <c r="VVE9" s="325"/>
      <c r="VVF9" s="325"/>
      <c r="VVG9" s="325"/>
      <c r="VVH9" s="325"/>
      <c r="VVI9" s="325"/>
      <c r="VVJ9" s="325"/>
      <c r="VVK9" s="325"/>
      <c r="VVL9" s="325"/>
      <c r="VVM9" s="325"/>
      <c r="VVN9" s="325"/>
      <c r="VVO9" s="325"/>
      <c r="VVP9" s="325"/>
      <c r="VVQ9" s="325"/>
      <c r="VVR9" s="325"/>
      <c r="VVS9" s="325"/>
      <c r="VVT9" s="325"/>
      <c r="VVU9" s="325"/>
      <c r="VVV9" s="325"/>
      <c r="VVW9" s="325"/>
      <c r="VVX9" s="325"/>
      <c r="VVY9" s="325"/>
      <c r="VVZ9" s="325"/>
      <c r="VWA9" s="325"/>
      <c r="VWB9" s="325"/>
      <c r="VWC9" s="325"/>
      <c r="VWD9" s="325"/>
      <c r="VWE9" s="325"/>
      <c r="VWF9" s="325"/>
      <c r="VWG9" s="325"/>
      <c r="VWH9" s="325"/>
      <c r="VWI9" s="325"/>
      <c r="VWJ9" s="325"/>
      <c r="VWK9" s="325"/>
      <c r="VWL9" s="325"/>
      <c r="VWM9" s="325"/>
      <c r="VWN9" s="325"/>
      <c r="VWO9" s="325"/>
      <c r="VWP9" s="325"/>
      <c r="VWQ9" s="325"/>
      <c r="VWR9" s="325"/>
      <c r="VWS9" s="325"/>
      <c r="VWT9" s="325"/>
      <c r="VWU9" s="325"/>
      <c r="VWV9" s="325"/>
      <c r="VWW9" s="325"/>
      <c r="VWX9" s="325"/>
      <c r="VWY9" s="325"/>
      <c r="VWZ9" s="325"/>
      <c r="VXA9" s="325"/>
      <c r="VXB9" s="325"/>
      <c r="VXC9" s="325"/>
      <c r="VXD9" s="325"/>
      <c r="VXE9" s="325"/>
      <c r="VXF9" s="325"/>
      <c r="VXG9" s="325"/>
      <c r="VXH9" s="325"/>
      <c r="VXI9" s="325"/>
      <c r="VXJ9" s="325"/>
      <c r="VXK9" s="325"/>
      <c r="VXL9" s="325"/>
      <c r="VXM9" s="325"/>
      <c r="VXN9" s="325"/>
      <c r="VXO9" s="325"/>
      <c r="VXP9" s="325"/>
      <c r="VXQ9" s="325"/>
      <c r="VXR9" s="325"/>
      <c r="VXS9" s="325"/>
      <c r="VXT9" s="325"/>
      <c r="VXU9" s="325"/>
      <c r="VXV9" s="325"/>
      <c r="VXW9" s="325"/>
      <c r="VXX9" s="325"/>
      <c r="VXY9" s="325"/>
      <c r="VXZ9" s="325"/>
      <c r="VYA9" s="325"/>
      <c r="VYB9" s="325"/>
      <c r="VYC9" s="325"/>
      <c r="VYD9" s="325"/>
      <c r="VYE9" s="325"/>
      <c r="VYF9" s="325"/>
      <c r="VYG9" s="325"/>
      <c r="VYH9" s="325"/>
      <c r="VYI9" s="325"/>
      <c r="VYJ9" s="325"/>
      <c r="VYK9" s="325"/>
      <c r="VYL9" s="325"/>
      <c r="VYM9" s="325"/>
      <c r="VYN9" s="325"/>
      <c r="VYO9" s="325"/>
      <c r="VYP9" s="325"/>
      <c r="VYQ9" s="325"/>
      <c r="VYR9" s="325"/>
      <c r="VYS9" s="325"/>
      <c r="VYT9" s="325"/>
      <c r="VYU9" s="325"/>
      <c r="VYV9" s="325"/>
      <c r="VYW9" s="325"/>
      <c r="VYX9" s="325"/>
      <c r="VYY9" s="325"/>
      <c r="VYZ9" s="325"/>
      <c r="VZA9" s="325"/>
      <c r="VZB9" s="325"/>
      <c r="VZC9" s="325"/>
      <c r="VZD9" s="325"/>
      <c r="VZE9" s="325"/>
      <c r="VZF9" s="325"/>
      <c r="VZG9" s="325"/>
      <c r="VZH9" s="325"/>
      <c r="VZI9" s="325"/>
      <c r="VZJ9" s="325"/>
      <c r="VZK9" s="325"/>
      <c r="VZL9" s="325"/>
      <c r="VZM9" s="325"/>
      <c r="VZN9" s="325"/>
      <c r="VZO9" s="325"/>
      <c r="VZP9" s="325"/>
      <c r="VZQ9" s="325"/>
      <c r="VZR9" s="325"/>
      <c r="VZS9" s="325"/>
      <c r="VZT9" s="325"/>
      <c r="VZU9" s="325"/>
      <c r="VZV9" s="325"/>
      <c r="VZW9" s="325"/>
      <c r="VZX9" s="325"/>
      <c r="VZY9" s="325"/>
      <c r="VZZ9" s="325"/>
      <c r="WAA9" s="325"/>
      <c r="WAB9" s="325"/>
      <c r="WAC9" s="325"/>
      <c r="WAD9" s="325"/>
      <c r="WAE9" s="325"/>
      <c r="WAF9" s="325"/>
      <c r="WAG9" s="325"/>
      <c r="WAH9" s="325"/>
      <c r="WAI9" s="325"/>
      <c r="WAJ9" s="325"/>
      <c r="WAK9" s="325"/>
      <c r="WAL9" s="325"/>
      <c r="WAM9" s="325"/>
      <c r="WAN9" s="325"/>
      <c r="WAO9" s="325"/>
      <c r="WAP9" s="325"/>
      <c r="WAQ9" s="325"/>
      <c r="WAR9" s="325"/>
      <c r="WAS9" s="325"/>
      <c r="WAT9" s="325"/>
      <c r="WAU9" s="325"/>
      <c r="WAV9" s="325"/>
      <c r="WAW9" s="325"/>
      <c r="WAX9" s="325"/>
      <c r="WAY9" s="325"/>
      <c r="WAZ9" s="325"/>
      <c r="WBA9" s="325"/>
      <c r="WBB9" s="325"/>
      <c r="WBC9" s="325"/>
      <c r="WBD9" s="325"/>
      <c r="WBE9" s="325"/>
      <c r="WBF9" s="325"/>
      <c r="WBG9" s="325"/>
      <c r="WBH9" s="325"/>
      <c r="WBI9" s="325"/>
      <c r="WBJ9" s="325"/>
      <c r="WBK9" s="325"/>
      <c r="WBL9" s="325"/>
      <c r="WBM9" s="325"/>
      <c r="WBN9" s="325"/>
      <c r="WBO9" s="325"/>
      <c r="WBP9" s="325"/>
      <c r="WBQ9" s="325"/>
      <c r="WBR9" s="325"/>
      <c r="WBS9" s="325"/>
      <c r="WBT9" s="325"/>
      <c r="WBU9" s="325"/>
      <c r="WBV9" s="325"/>
      <c r="WBW9" s="325"/>
      <c r="WBX9" s="325"/>
      <c r="WBY9" s="325"/>
      <c r="WBZ9" s="325"/>
      <c r="WCA9" s="325"/>
      <c r="WCB9" s="325"/>
      <c r="WCC9" s="325"/>
      <c r="WCD9" s="325"/>
      <c r="WCE9" s="325"/>
      <c r="WCF9" s="325"/>
      <c r="WCG9" s="325"/>
      <c r="WCH9" s="325"/>
      <c r="WCI9" s="325"/>
      <c r="WCJ9" s="325"/>
      <c r="WCK9" s="325"/>
      <c r="WCL9" s="325"/>
      <c r="WCM9" s="325"/>
      <c r="WCN9" s="325"/>
      <c r="WCO9" s="325"/>
      <c r="WCP9" s="325"/>
      <c r="WCQ9" s="325"/>
      <c r="WCR9" s="325"/>
      <c r="WCS9" s="325"/>
      <c r="WCT9" s="325"/>
      <c r="WCU9" s="325"/>
      <c r="WCV9" s="325"/>
      <c r="WCW9" s="325"/>
      <c r="WCX9" s="325"/>
      <c r="WCY9" s="325"/>
      <c r="WCZ9" s="325"/>
      <c r="WDA9" s="325"/>
      <c r="WDB9" s="325"/>
      <c r="WDC9" s="325"/>
      <c r="WDD9" s="325"/>
      <c r="WDE9" s="325"/>
      <c r="WDF9" s="325"/>
      <c r="WDG9" s="325"/>
      <c r="WDH9" s="325"/>
      <c r="WDI9" s="325"/>
      <c r="WDJ9" s="325"/>
      <c r="WDK9" s="325"/>
      <c r="WDL9" s="325"/>
      <c r="WDM9" s="325"/>
      <c r="WDN9" s="325"/>
      <c r="WDO9" s="325"/>
      <c r="WDP9" s="325"/>
      <c r="WDQ9" s="325"/>
      <c r="WDR9" s="325"/>
      <c r="WDS9" s="325"/>
      <c r="WDT9" s="325"/>
      <c r="WDU9" s="325"/>
      <c r="WDV9" s="325"/>
      <c r="WDW9" s="325"/>
      <c r="WDX9" s="325"/>
      <c r="WDY9" s="325"/>
      <c r="WDZ9" s="325"/>
      <c r="WEA9" s="325"/>
      <c r="WEB9" s="325"/>
      <c r="WEC9" s="325"/>
      <c r="WED9" s="325"/>
      <c r="WEE9" s="325"/>
      <c r="WEF9" s="325"/>
      <c r="WEG9" s="325"/>
      <c r="WEH9" s="325"/>
      <c r="WEI9" s="325"/>
      <c r="WEJ9" s="325"/>
      <c r="WEK9" s="325"/>
      <c r="WEL9" s="325"/>
      <c r="WEM9" s="325"/>
      <c r="WEN9" s="325"/>
      <c r="WEO9" s="325"/>
      <c r="WEP9" s="325"/>
      <c r="WEQ9" s="325"/>
      <c r="WER9" s="325"/>
      <c r="WES9" s="325"/>
      <c r="WET9" s="325"/>
      <c r="WEU9" s="325"/>
      <c r="WEV9" s="325"/>
      <c r="WEW9" s="325"/>
      <c r="WEX9" s="325"/>
      <c r="WEY9" s="325"/>
      <c r="WEZ9" s="325"/>
      <c r="WFA9" s="325"/>
      <c r="WFB9" s="325"/>
      <c r="WFC9" s="325"/>
      <c r="WFD9" s="325"/>
      <c r="WFE9" s="325"/>
      <c r="WFF9" s="325"/>
      <c r="WFG9" s="325"/>
      <c r="WFH9" s="325"/>
      <c r="WFI9" s="325"/>
      <c r="WFJ9" s="325"/>
      <c r="WFK9" s="325"/>
      <c r="WFL9" s="325"/>
      <c r="WFM9" s="325"/>
      <c r="WFN9" s="325"/>
      <c r="WFO9" s="325"/>
      <c r="WFP9" s="325"/>
      <c r="WFQ9" s="325"/>
      <c r="WFR9" s="325"/>
      <c r="WFS9" s="325"/>
      <c r="WFT9" s="325"/>
      <c r="WFU9" s="325"/>
      <c r="WFV9" s="325"/>
      <c r="WFW9" s="325"/>
      <c r="WFX9" s="325"/>
      <c r="WFY9" s="325"/>
      <c r="WFZ9" s="325"/>
      <c r="WGA9" s="325"/>
      <c r="WGB9" s="325"/>
      <c r="WGC9" s="325"/>
      <c r="WGD9" s="325"/>
      <c r="WGE9" s="325"/>
      <c r="WGF9" s="325"/>
      <c r="WGG9" s="325"/>
      <c r="WGH9" s="325"/>
      <c r="WGI9" s="325"/>
      <c r="WGJ9" s="325"/>
      <c r="WGK9" s="325"/>
      <c r="WGL9" s="325"/>
      <c r="WGM9" s="325"/>
      <c r="WGN9" s="325"/>
      <c r="WGO9" s="325"/>
      <c r="WGP9" s="325"/>
      <c r="WGQ9" s="325"/>
      <c r="WGR9" s="325"/>
      <c r="WGS9" s="325"/>
      <c r="WGT9" s="325"/>
      <c r="WGU9" s="325"/>
      <c r="WGV9" s="325"/>
      <c r="WGW9" s="325"/>
      <c r="WGX9" s="325"/>
      <c r="WGY9" s="325"/>
      <c r="WGZ9" s="325"/>
      <c r="WHA9" s="325"/>
      <c r="WHB9" s="325"/>
      <c r="WHC9" s="325"/>
      <c r="WHD9" s="325"/>
      <c r="WHE9" s="325"/>
      <c r="WHF9" s="325"/>
      <c r="WHG9" s="325"/>
      <c r="WHH9" s="325"/>
      <c r="WHI9" s="325"/>
      <c r="WHJ9" s="325"/>
      <c r="WHK9" s="325"/>
      <c r="WHL9" s="325"/>
      <c r="WHM9" s="325"/>
      <c r="WHN9" s="325"/>
      <c r="WHO9" s="325"/>
      <c r="WHP9" s="325"/>
      <c r="WHQ9" s="325"/>
      <c r="WHR9" s="325"/>
      <c r="WHS9" s="325"/>
      <c r="WHT9" s="325"/>
      <c r="WHU9" s="325"/>
      <c r="WHV9" s="325"/>
      <c r="WHW9" s="325"/>
      <c r="WHX9" s="325"/>
      <c r="WHY9" s="325"/>
      <c r="WHZ9" s="325"/>
      <c r="WIA9" s="325"/>
      <c r="WIB9" s="325"/>
      <c r="WIC9" s="325"/>
      <c r="WID9" s="325"/>
      <c r="WIE9" s="325"/>
      <c r="WIF9" s="325"/>
      <c r="WIG9" s="325"/>
      <c r="WIH9" s="325"/>
      <c r="WII9" s="325"/>
      <c r="WIJ9" s="325"/>
      <c r="WIK9" s="325"/>
      <c r="WIL9" s="325"/>
      <c r="WIM9" s="325"/>
      <c r="WIN9" s="325"/>
      <c r="WIO9" s="325"/>
      <c r="WIP9" s="325"/>
      <c r="WIQ9" s="325"/>
      <c r="WIR9" s="325"/>
      <c r="WIS9" s="325"/>
      <c r="WIT9" s="325"/>
      <c r="WIU9" s="325"/>
      <c r="WIV9" s="325"/>
      <c r="WIW9" s="325"/>
      <c r="WIX9" s="325"/>
      <c r="WIY9" s="325"/>
      <c r="WIZ9" s="325"/>
      <c r="WJA9" s="325"/>
      <c r="WJB9" s="325"/>
      <c r="WJC9" s="325"/>
      <c r="WJD9" s="325"/>
      <c r="WJE9" s="325"/>
      <c r="WJF9" s="325"/>
      <c r="WJG9" s="325"/>
      <c r="WJH9" s="325"/>
      <c r="WJI9" s="325"/>
      <c r="WJJ9" s="325"/>
      <c r="WJK9" s="325"/>
      <c r="WJL9" s="325"/>
      <c r="WJM9" s="325"/>
      <c r="WJN9" s="325"/>
      <c r="WJO9" s="325"/>
      <c r="WJP9" s="325"/>
      <c r="WJQ9" s="325"/>
      <c r="WJR9" s="325"/>
      <c r="WJS9" s="325"/>
      <c r="WJT9" s="325"/>
      <c r="WJU9" s="325"/>
      <c r="WJV9" s="325"/>
      <c r="WJW9" s="325"/>
      <c r="WJX9" s="325"/>
      <c r="WJY9" s="325"/>
      <c r="WJZ9" s="325"/>
      <c r="WKA9" s="325"/>
      <c r="WKB9" s="325"/>
      <c r="WKC9" s="325"/>
      <c r="WKD9" s="325"/>
      <c r="WKE9" s="325"/>
      <c r="WKF9" s="325"/>
      <c r="WKG9" s="325"/>
      <c r="WKH9" s="325"/>
      <c r="WKI9" s="325"/>
      <c r="WKJ9" s="325"/>
      <c r="WKK9" s="325"/>
      <c r="WKL9" s="325"/>
      <c r="WKM9" s="325"/>
      <c r="WKN9" s="325"/>
      <c r="WKO9" s="325"/>
      <c r="WKP9" s="325"/>
      <c r="WKQ9" s="325"/>
      <c r="WKR9" s="325"/>
      <c r="WKS9" s="325"/>
      <c r="WKT9" s="325"/>
      <c r="WKU9" s="325"/>
      <c r="WKV9" s="325"/>
      <c r="WKW9" s="325"/>
      <c r="WKX9" s="325"/>
      <c r="WKY9" s="325"/>
      <c r="WKZ9" s="325"/>
      <c r="WLA9" s="325"/>
      <c r="WLB9" s="325"/>
      <c r="WLC9" s="325"/>
      <c r="WLD9" s="325"/>
      <c r="WLE9" s="325"/>
      <c r="WLF9" s="325"/>
      <c r="WLG9" s="325"/>
      <c r="WLH9" s="325"/>
      <c r="WLI9" s="325"/>
      <c r="WLJ9" s="325"/>
      <c r="WLK9" s="325"/>
      <c r="WLL9" s="325"/>
      <c r="WLM9" s="325"/>
      <c r="WLN9" s="325"/>
      <c r="WLO9" s="325"/>
      <c r="WLP9" s="325"/>
      <c r="WLQ9" s="325"/>
      <c r="WLR9" s="325"/>
      <c r="WLS9" s="325"/>
      <c r="WLT9" s="325"/>
      <c r="WLU9" s="325"/>
      <c r="WLV9" s="325"/>
      <c r="WLW9" s="325"/>
      <c r="WLX9" s="325"/>
      <c r="WLY9" s="325"/>
      <c r="WLZ9" s="325"/>
      <c r="WMA9" s="325"/>
      <c r="WMB9" s="325"/>
      <c r="WMC9" s="325"/>
      <c r="WMD9" s="325"/>
      <c r="WME9" s="325"/>
      <c r="WMF9" s="325"/>
      <c r="WMG9" s="325"/>
      <c r="WMH9" s="325"/>
      <c r="WMI9" s="325"/>
      <c r="WMJ9" s="325"/>
      <c r="WMK9" s="325"/>
      <c r="WML9" s="325"/>
      <c r="WMM9" s="325"/>
      <c r="WMN9" s="325"/>
      <c r="WMO9" s="325"/>
      <c r="WMP9" s="325"/>
      <c r="WMQ9" s="325"/>
      <c r="WMR9" s="325"/>
      <c r="WMS9" s="325"/>
      <c r="WMT9" s="325"/>
      <c r="WMU9" s="325"/>
      <c r="WMV9" s="325"/>
      <c r="WMW9" s="325"/>
      <c r="WMX9" s="325"/>
      <c r="WMY9" s="325"/>
      <c r="WMZ9" s="325"/>
      <c r="WNA9" s="325"/>
      <c r="WNB9" s="325"/>
      <c r="WNC9" s="325"/>
      <c r="WND9" s="325"/>
      <c r="WNE9" s="325"/>
      <c r="WNF9" s="325"/>
      <c r="WNG9" s="325"/>
      <c r="WNH9" s="325"/>
      <c r="WNI9" s="325"/>
      <c r="WNJ9" s="325"/>
      <c r="WNK9" s="325"/>
      <c r="WNL9" s="325"/>
      <c r="WNM9" s="325"/>
      <c r="WNN9" s="325"/>
      <c r="WNO9" s="325"/>
      <c r="WNP9" s="325"/>
      <c r="WNQ9" s="325"/>
      <c r="WNR9" s="325"/>
      <c r="WNS9" s="325"/>
      <c r="WNT9" s="325"/>
      <c r="WNU9" s="325"/>
      <c r="WNV9" s="325"/>
      <c r="WNW9" s="325"/>
      <c r="WNX9" s="325"/>
      <c r="WNY9" s="325"/>
      <c r="WNZ9" s="325"/>
      <c r="WOA9" s="325"/>
      <c r="WOB9" s="325"/>
      <c r="WOC9" s="325"/>
      <c r="WOD9" s="325"/>
      <c r="WOE9" s="325"/>
      <c r="WOF9" s="325"/>
      <c r="WOG9" s="325"/>
      <c r="WOH9" s="325"/>
      <c r="WOI9" s="325"/>
      <c r="WOJ9" s="325"/>
      <c r="WOK9" s="325"/>
      <c r="WOL9" s="325"/>
      <c r="WOM9" s="325"/>
      <c r="WON9" s="325"/>
      <c r="WOO9" s="325"/>
      <c r="WOP9" s="325"/>
      <c r="WOQ9" s="325"/>
      <c r="WOR9" s="325"/>
      <c r="WOS9" s="325"/>
      <c r="WOT9" s="325"/>
      <c r="WOU9" s="325"/>
      <c r="WOV9" s="325"/>
      <c r="WOW9" s="325"/>
      <c r="WOX9" s="325"/>
      <c r="WOY9" s="325"/>
      <c r="WOZ9" s="325"/>
      <c r="WPA9" s="325"/>
      <c r="WPB9" s="325"/>
      <c r="WPC9" s="325"/>
      <c r="WPD9" s="325"/>
      <c r="WPE9" s="325"/>
      <c r="WPF9" s="325"/>
      <c r="WPG9" s="325"/>
      <c r="WPH9" s="325"/>
      <c r="WPI9" s="325"/>
      <c r="WPJ9" s="325"/>
      <c r="WPK9" s="325"/>
      <c r="WPL9" s="325"/>
      <c r="WPM9" s="325"/>
      <c r="WPN9" s="325"/>
      <c r="WPO9" s="325"/>
      <c r="WPP9" s="325"/>
      <c r="WPQ9" s="325"/>
      <c r="WPR9" s="325"/>
      <c r="WPS9" s="325"/>
      <c r="WPT9" s="325"/>
      <c r="WPU9" s="325"/>
      <c r="WPV9" s="325"/>
      <c r="WPW9" s="325"/>
      <c r="WPX9" s="325"/>
      <c r="WPY9" s="325"/>
      <c r="WPZ9" s="325"/>
      <c r="WQA9" s="325"/>
      <c r="WQB9" s="325"/>
      <c r="WQC9" s="325"/>
      <c r="WQD9" s="325"/>
      <c r="WQE9" s="325"/>
      <c r="WQF9" s="325"/>
      <c r="WQG9" s="325"/>
      <c r="WQH9" s="325"/>
      <c r="WQI9" s="325"/>
      <c r="WQJ9" s="325"/>
      <c r="WQK9" s="325"/>
      <c r="WQL9" s="325"/>
      <c r="WQM9" s="325"/>
      <c r="WQN9" s="325"/>
      <c r="WQO9" s="325"/>
      <c r="WQP9" s="325"/>
      <c r="WQQ9" s="325"/>
      <c r="WQR9" s="325"/>
      <c r="WQS9" s="325"/>
      <c r="WQT9" s="325"/>
      <c r="WQU9" s="325"/>
      <c r="WQV9" s="325"/>
      <c r="WQW9" s="325"/>
      <c r="WQX9" s="325"/>
      <c r="WQY9" s="325"/>
      <c r="WQZ9" s="325"/>
      <c r="WRA9" s="325"/>
      <c r="WRB9" s="325"/>
      <c r="WRC9" s="325"/>
      <c r="WRD9" s="325"/>
      <c r="WRE9" s="325"/>
      <c r="WRF9" s="325"/>
      <c r="WRG9" s="325"/>
      <c r="WRH9" s="325"/>
      <c r="WRI9" s="325"/>
      <c r="WRJ9" s="325"/>
      <c r="WRK9" s="325"/>
      <c r="WRL9" s="325"/>
      <c r="WRM9" s="325"/>
      <c r="WRN9" s="325"/>
      <c r="WRO9" s="325"/>
      <c r="WRP9" s="325"/>
      <c r="WRQ9" s="325"/>
      <c r="WRR9" s="325"/>
      <c r="WRS9" s="325"/>
      <c r="WRT9" s="325"/>
      <c r="WRU9" s="325"/>
      <c r="WRV9" s="325"/>
      <c r="WRW9" s="325"/>
      <c r="WRX9" s="325"/>
      <c r="WRY9" s="325"/>
      <c r="WRZ9" s="325"/>
      <c r="WSA9" s="325"/>
      <c r="WSB9" s="325"/>
      <c r="WSC9" s="325"/>
      <c r="WSD9" s="325"/>
      <c r="WSE9" s="325"/>
      <c r="WSF9" s="325"/>
      <c r="WSG9" s="325"/>
      <c r="WSH9" s="325"/>
      <c r="WSI9" s="325"/>
      <c r="WSJ9" s="325"/>
      <c r="WSK9" s="325"/>
      <c r="WSL9" s="325"/>
      <c r="WSM9" s="325"/>
      <c r="WSN9" s="325"/>
      <c r="WSO9" s="325"/>
      <c r="WSP9" s="325"/>
      <c r="WSQ9" s="325"/>
      <c r="WSR9" s="325"/>
      <c r="WSS9" s="325"/>
      <c r="WST9" s="325"/>
      <c r="WSU9" s="325"/>
      <c r="WSV9" s="325"/>
      <c r="WSW9" s="325"/>
      <c r="WSX9" s="325"/>
      <c r="WSY9" s="325"/>
      <c r="WSZ9" s="325"/>
      <c r="WTA9" s="325"/>
      <c r="WTB9" s="325"/>
      <c r="WTC9" s="325"/>
      <c r="WTD9" s="325"/>
      <c r="WTE9" s="325"/>
      <c r="WTF9" s="325"/>
      <c r="WTG9" s="325"/>
      <c r="WTH9" s="325"/>
      <c r="WTI9" s="325"/>
      <c r="WTJ9" s="325"/>
      <c r="WTK9" s="325"/>
      <c r="WTL9" s="325"/>
      <c r="WTM9" s="325"/>
      <c r="WTN9" s="325"/>
      <c r="WTO9" s="325"/>
      <c r="WTP9" s="325"/>
      <c r="WTQ9" s="325"/>
      <c r="WTR9" s="325"/>
      <c r="WTS9" s="325"/>
      <c r="WTT9" s="325"/>
      <c r="WTU9" s="325"/>
      <c r="WTV9" s="325"/>
      <c r="WTW9" s="325"/>
      <c r="WTX9" s="325"/>
      <c r="WTY9" s="325"/>
      <c r="WTZ9" s="325"/>
      <c r="WUA9" s="325"/>
      <c r="WUB9" s="325"/>
      <c r="WUC9" s="325"/>
      <c r="WUD9" s="325"/>
      <c r="WUE9" s="325"/>
      <c r="WUF9" s="325"/>
      <c r="WUG9" s="325"/>
      <c r="WUH9" s="325"/>
      <c r="WUI9" s="325"/>
      <c r="WUJ9" s="325"/>
      <c r="WUK9" s="325"/>
      <c r="WUL9" s="325"/>
      <c r="WUM9" s="325"/>
      <c r="WUN9" s="325"/>
      <c r="WUO9" s="325"/>
      <c r="WUP9" s="325"/>
      <c r="WUQ9" s="325"/>
      <c r="WUR9" s="325"/>
      <c r="WUS9" s="325"/>
      <c r="WUT9" s="325"/>
      <c r="WUU9" s="325"/>
      <c r="WUV9" s="325"/>
      <c r="WUW9" s="325"/>
      <c r="WUX9" s="325"/>
      <c r="WUY9" s="325"/>
      <c r="WUZ9" s="325"/>
      <c r="WVA9" s="325"/>
      <c r="WVB9" s="325"/>
      <c r="WVC9" s="325"/>
      <c r="WVD9" s="325"/>
      <c r="WVE9" s="325"/>
      <c r="WVF9" s="325"/>
      <c r="WVG9" s="325"/>
      <c r="WVH9" s="325"/>
      <c r="WVI9" s="325"/>
      <c r="WVJ9" s="325"/>
      <c r="WVK9" s="325"/>
      <c r="WVL9" s="325"/>
      <c r="WVM9" s="325"/>
      <c r="WVN9" s="325"/>
      <c r="WVO9" s="325"/>
      <c r="WVP9" s="325"/>
      <c r="WVQ9" s="325"/>
      <c r="WVR9" s="325"/>
      <c r="WVS9" s="325"/>
      <c r="WVT9" s="325"/>
      <c r="WVU9" s="325"/>
      <c r="WVV9" s="325"/>
      <c r="WVW9" s="325"/>
      <c r="WVX9" s="325"/>
      <c r="WVY9" s="325"/>
      <c r="WVZ9" s="325"/>
      <c r="WWA9" s="325"/>
      <c r="WWB9" s="325"/>
      <c r="WWC9" s="325"/>
      <c r="WWD9" s="325"/>
      <c r="WWE9" s="325"/>
      <c r="WWF9" s="325"/>
      <c r="WWG9" s="325"/>
      <c r="WWH9" s="325"/>
      <c r="WWI9" s="325"/>
      <c r="WWJ9" s="325"/>
      <c r="WWK9" s="325"/>
      <c r="WWL9" s="325"/>
      <c r="WWM9" s="325"/>
      <c r="WWN9" s="325"/>
      <c r="WWO9" s="325"/>
      <c r="WWP9" s="325"/>
      <c r="WWQ9" s="325"/>
      <c r="WWR9" s="325"/>
      <c r="WWS9" s="325"/>
      <c r="WWT9" s="325"/>
      <c r="WWU9" s="325"/>
      <c r="WWV9" s="325"/>
      <c r="WWW9" s="325"/>
      <c r="WWX9" s="325"/>
      <c r="WWY9" s="325"/>
      <c r="WWZ9" s="325"/>
      <c r="WXA9" s="325"/>
      <c r="WXB9" s="325"/>
      <c r="WXC9" s="325"/>
      <c r="WXD9" s="325"/>
      <c r="WXE9" s="325"/>
      <c r="WXF9" s="325"/>
      <c r="WXG9" s="325"/>
      <c r="WXH9" s="325"/>
      <c r="WXI9" s="325"/>
      <c r="WXJ9" s="325"/>
      <c r="WXK9" s="325"/>
      <c r="WXL9" s="325"/>
      <c r="WXM9" s="325"/>
      <c r="WXN9" s="325"/>
      <c r="WXO9" s="325"/>
      <c r="WXP9" s="325"/>
      <c r="WXQ9" s="325"/>
      <c r="WXR9" s="325"/>
      <c r="WXS9" s="325"/>
      <c r="WXT9" s="325"/>
      <c r="WXU9" s="325"/>
      <c r="WXV9" s="325"/>
      <c r="WXW9" s="325"/>
      <c r="WXX9" s="325"/>
      <c r="WXY9" s="325"/>
      <c r="WXZ9" s="325"/>
      <c r="WYA9" s="325"/>
      <c r="WYB9" s="325"/>
      <c r="WYC9" s="325"/>
      <c r="WYD9" s="325"/>
      <c r="WYE9" s="325"/>
      <c r="WYF9" s="325"/>
      <c r="WYG9" s="325"/>
      <c r="WYH9" s="325"/>
      <c r="WYI9" s="325"/>
      <c r="WYJ9" s="325"/>
      <c r="WYK9" s="325"/>
      <c r="WYL9" s="325"/>
      <c r="WYM9" s="325"/>
      <c r="WYN9" s="325"/>
      <c r="WYO9" s="325"/>
      <c r="WYP9" s="325"/>
      <c r="WYQ9" s="325"/>
      <c r="WYR9" s="325"/>
      <c r="WYS9" s="325"/>
      <c r="WYT9" s="325"/>
      <c r="WYU9" s="325"/>
      <c r="WYV9" s="325"/>
      <c r="WYW9" s="325"/>
      <c r="WYX9" s="325"/>
      <c r="WYY9" s="325"/>
      <c r="WYZ9" s="325"/>
      <c r="WZA9" s="325"/>
      <c r="WZB9" s="325"/>
      <c r="WZC9" s="325"/>
      <c r="WZD9" s="325"/>
      <c r="WZE9" s="325"/>
      <c r="WZF9" s="325"/>
      <c r="WZG9" s="325"/>
      <c r="WZH9" s="325"/>
      <c r="WZI9" s="325"/>
      <c r="WZJ9" s="325"/>
      <c r="WZK9" s="325"/>
      <c r="WZL9" s="325"/>
      <c r="WZM9" s="325"/>
      <c r="WZN9" s="325"/>
      <c r="WZO9" s="325"/>
      <c r="WZP9" s="325"/>
      <c r="WZQ9" s="325"/>
      <c r="WZR9" s="325"/>
      <c r="WZS9" s="325"/>
      <c r="WZT9" s="325"/>
      <c r="WZU9" s="325"/>
      <c r="WZV9" s="325"/>
      <c r="WZW9" s="325"/>
      <c r="WZX9" s="325"/>
      <c r="WZY9" s="325"/>
      <c r="WZZ9" s="325"/>
      <c r="XAA9" s="325"/>
      <c r="XAB9" s="325"/>
      <c r="XAC9" s="325"/>
      <c r="XAD9" s="325"/>
      <c r="XAE9" s="325"/>
      <c r="XAF9" s="325"/>
      <c r="XAG9" s="325"/>
      <c r="XAH9" s="325"/>
      <c r="XAI9" s="325"/>
      <c r="XAJ9" s="325"/>
      <c r="XAK9" s="325"/>
      <c r="XAL9" s="325"/>
      <c r="XAM9" s="325"/>
      <c r="XAN9" s="325"/>
      <c r="XAO9" s="325"/>
      <c r="XAP9" s="325"/>
      <c r="XAQ9" s="325"/>
      <c r="XAR9" s="325"/>
      <c r="XAS9" s="325"/>
      <c r="XAT9" s="325"/>
      <c r="XAU9" s="325"/>
      <c r="XAV9" s="325"/>
      <c r="XAW9" s="325"/>
      <c r="XAX9" s="325"/>
      <c r="XAY9" s="325"/>
      <c r="XAZ9" s="325"/>
      <c r="XBA9" s="325"/>
      <c r="XBB9" s="325"/>
      <c r="XBC9" s="325"/>
      <c r="XBD9" s="325"/>
      <c r="XBE9" s="325"/>
      <c r="XBF9" s="325"/>
      <c r="XBG9" s="325"/>
      <c r="XBH9" s="325"/>
      <c r="XBI9" s="325"/>
      <c r="XBJ9" s="325"/>
      <c r="XBK9" s="325"/>
      <c r="XBL9" s="325"/>
      <c r="XBM9" s="325"/>
      <c r="XBN9" s="325"/>
      <c r="XBO9" s="325"/>
      <c r="XBP9" s="325"/>
      <c r="XBQ9" s="325"/>
      <c r="XBR9" s="325"/>
      <c r="XBS9" s="325"/>
      <c r="XBT9" s="325"/>
      <c r="XBU9" s="325"/>
      <c r="XBV9" s="325"/>
      <c r="XBW9" s="325"/>
      <c r="XBX9" s="325"/>
      <c r="XBY9" s="325"/>
      <c r="XBZ9" s="325"/>
      <c r="XCA9" s="325"/>
      <c r="XCB9" s="325"/>
      <c r="XCC9" s="325"/>
      <c r="XCD9" s="325"/>
      <c r="XCE9" s="325"/>
      <c r="XCF9" s="325"/>
      <c r="XCG9" s="325"/>
      <c r="XCH9" s="325"/>
      <c r="XCI9" s="325"/>
      <c r="XCJ9" s="325"/>
      <c r="XCK9" s="325"/>
      <c r="XCL9" s="325"/>
      <c r="XCM9" s="325"/>
      <c r="XCN9" s="325"/>
      <c r="XCO9" s="325"/>
      <c r="XCP9" s="325"/>
      <c r="XCQ9" s="325"/>
      <c r="XCR9" s="325"/>
      <c r="XCS9" s="325"/>
      <c r="XCT9" s="325"/>
      <c r="XCU9" s="325"/>
      <c r="XCV9" s="325"/>
      <c r="XCW9" s="325"/>
      <c r="XCX9" s="325"/>
      <c r="XCY9" s="325"/>
      <c r="XCZ9" s="325"/>
      <c r="XDA9" s="325"/>
      <c r="XDB9" s="325"/>
      <c r="XDC9" s="325"/>
      <c r="XDD9" s="325"/>
      <c r="XDE9" s="325"/>
      <c r="XDF9" s="325"/>
      <c r="XDG9" s="325"/>
      <c r="XDH9" s="325"/>
      <c r="XDI9" s="325"/>
      <c r="XDJ9" s="325"/>
      <c r="XDK9" s="325"/>
      <c r="XDL9" s="325"/>
      <c r="XDM9" s="325"/>
      <c r="XDN9" s="325"/>
      <c r="XDO9" s="325"/>
      <c r="XDP9" s="325"/>
      <c r="XDQ9" s="325"/>
      <c r="XDR9" s="325"/>
      <c r="XDS9" s="325"/>
      <c r="XDT9" s="325"/>
      <c r="XDU9" s="325"/>
      <c r="XDV9" s="325"/>
      <c r="XDW9" s="325"/>
      <c r="XDX9" s="325"/>
      <c r="XDY9" s="325"/>
      <c r="XDZ9" s="325"/>
      <c r="XEA9" s="325"/>
      <c r="XEB9" s="325"/>
      <c r="XEC9" s="325"/>
      <c r="XED9" s="325"/>
      <c r="XEE9" s="325"/>
      <c r="XEF9" s="325"/>
      <c r="XEG9" s="325"/>
      <c r="XEH9" s="325"/>
      <c r="XEI9" s="325"/>
      <c r="XEJ9" s="325"/>
      <c r="XEK9" s="325"/>
      <c r="XEL9" s="325"/>
      <c r="XEM9" s="325"/>
      <c r="XEN9" s="325"/>
      <c r="XEO9" s="325"/>
      <c r="XEP9" s="325"/>
      <c r="XEQ9" s="325"/>
      <c r="XER9" s="325"/>
      <c r="XES9" s="325"/>
      <c r="XET9" s="325"/>
      <c r="XEU9" s="325"/>
      <c r="XEV9" s="325"/>
      <c r="XEW9" s="325"/>
      <c r="XEX9" s="325"/>
      <c r="XEY9" s="325"/>
      <c r="XEZ9" s="325"/>
      <c r="XFA9" s="325"/>
      <c r="XFB9" s="325"/>
      <c r="XFC9" s="325"/>
      <c r="XFD9" s="325"/>
    </row>
    <row r="10" s="318" customFormat="1" ht="25.5" customHeight="1" spans="1:2">
      <c r="A10" s="322" t="s">
        <v>11</v>
      </c>
      <c r="B10" s="323"/>
    </row>
    <row r="11" s="318" customFormat="1" ht="25.5" customHeight="1" spans="1:2">
      <c r="A11" s="322" t="s">
        <v>12</v>
      </c>
      <c r="B11" s="323"/>
    </row>
    <row r="12" s="318" customFormat="1" ht="25.5" customHeight="1" spans="1:2">
      <c r="A12" s="324" t="s">
        <v>13</v>
      </c>
      <c r="B12" s="323"/>
    </row>
    <row r="13" s="318" customFormat="1" ht="25.5" customHeight="1" spans="1:2">
      <c r="A13" s="322" t="s">
        <v>14</v>
      </c>
      <c r="B13" s="323"/>
    </row>
    <row r="14" s="318" customFormat="1" ht="25.5" customHeight="1" spans="1:16384">
      <c r="A14" s="322" t="s">
        <v>15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  <c r="Z14" s="325"/>
      <c r="AA14" s="325"/>
      <c r="AB14" s="325"/>
      <c r="AC14" s="325"/>
      <c r="AD14" s="325"/>
      <c r="AE14" s="325"/>
      <c r="AF14" s="325"/>
      <c r="AG14" s="325"/>
      <c r="AH14" s="325"/>
      <c r="AI14" s="325"/>
      <c r="AJ14" s="325"/>
      <c r="AK14" s="325"/>
      <c r="AL14" s="325"/>
      <c r="AM14" s="325"/>
      <c r="AN14" s="325"/>
      <c r="AO14" s="325"/>
      <c r="AP14" s="325"/>
      <c r="AQ14" s="325"/>
      <c r="AR14" s="325"/>
      <c r="AS14" s="325"/>
      <c r="AT14" s="325"/>
      <c r="AU14" s="325"/>
      <c r="AV14" s="325"/>
      <c r="AW14" s="325"/>
      <c r="AX14" s="325"/>
      <c r="AY14" s="325"/>
      <c r="AZ14" s="325"/>
      <c r="BA14" s="325"/>
      <c r="BB14" s="325"/>
      <c r="BC14" s="325"/>
      <c r="BD14" s="325"/>
      <c r="BE14" s="325"/>
      <c r="BF14" s="325"/>
      <c r="BG14" s="325"/>
      <c r="BH14" s="325"/>
      <c r="BI14" s="325"/>
      <c r="BJ14" s="325"/>
      <c r="BK14" s="325"/>
      <c r="BL14" s="325"/>
      <c r="BM14" s="325"/>
      <c r="BN14" s="325"/>
      <c r="BO14" s="325"/>
      <c r="BP14" s="325"/>
      <c r="BQ14" s="325"/>
      <c r="BR14" s="325"/>
      <c r="BS14" s="325"/>
      <c r="BT14" s="325"/>
      <c r="BU14" s="325"/>
      <c r="BV14" s="325"/>
      <c r="BW14" s="325"/>
      <c r="BX14" s="325"/>
      <c r="BY14" s="325"/>
      <c r="BZ14" s="325"/>
      <c r="CA14" s="325"/>
      <c r="CB14" s="325"/>
      <c r="CC14" s="325"/>
      <c r="CD14" s="325"/>
      <c r="CE14" s="325"/>
      <c r="CF14" s="325"/>
      <c r="CG14" s="325"/>
      <c r="CH14" s="325"/>
      <c r="CI14" s="325"/>
      <c r="CJ14" s="325"/>
      <c r="CK14" s="325"/>
      <c r="CL14" s="325"/>
      <c r="CM14" s="325"/>
      <c r="CN14" s="325"/>
      <c r="CO14" s="325"/>
      <c r="CP14" s="325"/>
      <c r="CQ14" s="325"/>
      <c r="CR14" s="325"/>
      <c r="CS14" s="325"/>
      <c r="CT14" s="325"/>
      <c r="CU14" s="325"/>
      <c r="CV14" s="325"/>
      <c r="CW14" s="325"/>
      <c r="CX14" s="325"/>
      <c r="CY14" s="325"/>
      <c r="CZ14" s="325"/>
      <c r="DA14" s="325"/>
      <c r="DB14" s="325"/>
      <c r="DC14" s="325"/>
      <c r="DD14" s="325"/>
      <c r="DE14" s="325"/>
      <c r="DF14" s="325"/>
      <c r="DG14" s="325"/>
      <c r="DH14" s="325"/>
      <c r="DI14" s="325"/>
      <c r="DJ14" s="325"/>
      <c r="DK14" s="325"/>
      <c r="DL14" s="325"/>
      <c r="DM14" s="325"/>
      <c r="DN14" s="325"/>
      <c r="DO14" s="325"/>
      <c r="DP14" s="325"/>
      <c r="DQ14" s="325"/>
      <c r="DR14" s="325"/>
      <c r="DS14" s="325"/>
      <c r="DT14" s="325"/>
      <c r="DU14" s="325"/>
      <c r="DV14" s="325"/>
      <c r="DW14" s="325"/>
      <c r="DX14" s="325"/>
      <c r="DY14" s="325"/>
      <c r="DZ14" s="325"/>
      <c r="EA14" s="325"/>
      <c r="EB14" s="325"/>
      <c r="EC14" s="325"/>
      <c r="ED14" s="325"/>
      <c r="EE14" s="325"/>
      <c r="EF14" s="325"/>
      <c r="EG14" s="325"/>
      <c r="EH14" s="325"/>
      <c r="EI14" s="325"/>
      <c r="EJ14" s="325"/>
      <c r="EK14" s="325"/>
      <c r="EL14" s="325"/>
      <c r="EM14" s="325"/>
      <c r="EN14" s="325"/>
      <c r="EO14" s="325"/>
      <c r="EP14" s="325"/>
      <c r="EQ14" s="325"/>
      <c r="ER14" s="325"/>
      <c r="ES14" s="325"/>
      <c r="ET14" s="325"/>
      <c r="EU14" s="325"/>
      <c r="EV14" s="325"/>
      <c r="EW14" s="325"/>
      <c r="EX14" s="325"/>
      <c r="EY14" s="325"/>
      <c r="EZ14" s="325"/>
      <c r="FA14" s="325"/>
      <c r="FB14" s="325"/>
      <c r="FC14" s="325"/>
      <c r="FD14" s="325"/>
      <c r="FE14" s="325"/>
      <c r="FF14" s="325"/>
      <c r="FG14" s="325"/>
      <c r="FH14" s="325"/>
      <c r="FI14" s="325"/>
      <c r="FJ14" s="325"/>
      <c r="FK14" s="325"/>
      <c r="FL14" s="325"/>
      <c r="FM14" s="325"/>
      <c r="FN14" s="325"/>
      <c r="FO14" s="325"/>
      <c r="FP14" s="325"/>
      <c r="FQ14" s="325"/>
      <c r="FR14" s="325"/>
      <c r="FS14" s="325"/>
      <c r="FT14" s="325"/>
      <c r="FU14" s="325"/>
      <c r="FV14" s="325"/>
      <c r="FW14" s="325"/>
      <c r="FX14" s="325"/>
      <c r="FY14" s="325"/>
      <c r="FZ14" s="325"/>
      <c r="GA14" s="325"/>
      <c r="GB14" s="325"/>
      <c r="GC14" s="325"/>
      <c r="GD14" s="325"/>
      <c r="GE14" s="325"/>
      <c r="GF14" s="325"/>
      <c r="GG14" s="325"/>
      <c r="GH14" s="325"/>
      <c r="GI14" s="325"/>
      <c r="GJ14" s="325"/>
      <c r="GK14" s="325"/>
      <c r="GL14" s="325"/>
      <c r="GM14" s="325"/>
      <c r="GN14" s="325"/>
      <c r="GO14" s="325"/>
      <c r="GP14" s="325"/>
      <c r="GQ14" s="325"/>
      <c r="GR14" s="325"/>
      <c r="GS14" s="325"/>
      <c r="GT14" s="325"/>
      <c r="GU14" s="325"/>
      <c r="GV14" s="325"/>
      <c r="GW14" s="325"/>
      <c r="GX14" s="325"/>
      <c r="GY14" s="325"/>
      <c r="GZ14" s="325"/>
      <c r="HA14" s="325"/>
      <c r="HB14" s="325"/>
      <c r="HC14" s="325"/>
      <c r="HD14" s="325"/>
      <c r="HE14" s="325"/>
      <c r="HF14" s="325"/>
      <c r="HG14" s="325"/>
      <c r="HH14" s="325"/>
      <c r="HI14" s="325"/>
      <c r="HJ14" s="325"/>
      <c r="HK14" s="325"/>
      <c r="HL14" s="325"/>
      <c r="HM14" s="325"/>
      <c r="HN14" s="325"/>
      <c r="HO14" s="325"/>
      <c r="HP14" s="325"/>
      <c r="HQ14" s="325"/>
      <c r="HR14" s="325"/>
      <c r="HS14" s="325"/>
      <c r="HT14" s="325"/>
      <c r="HU14" s="325"/>
      <c r="HV14" s="325"/>
      <c r="HW14" s="325"/>
      <c r="HX14" s="325"/>
      <c r="HY14" s="325"/>
      <c r="HZ14" s="325"/>
      <c r="IA14" s="325"/>
      <c r="IB14" s="325"/>
      <c r="IC14" s="325"/>
      <c r="ID14" s="325"/>
      <c r="IE14" s="325"/>
      <c r="IF14" s="325"/>
      <c r="IG14" s="325"/>
      <c r="IH14" s="325"/>
      <c r="II14" s="325"/>
      <c r="IJ14" s="325"/>
      <c r="IK14" s="325"/>
      <c r="IL14" s="325"/>
      <c r="IM14" s="325"/>
      <c r="IN14" s="325"/>
      <c r="IO14" s="325"/>
      <c r="IP14" s="325"/>
      <c r="IQ14" s="325"/>
      <c r="IR14" s="325"/>
      <c r="IS14" s="325"/>
      <c r="IT14" s="325"/>
      <c r="IU14" s="325"/>
      <c r="IV14" s="325"/>
      <c r="IW14" s="325"/>
      <c r="IX14" s="325"/>
      <c r="IY14" s="325"/>
      <c r="IZ14" s="325"/>
      <c r="JA14" s="325"/>
      <c r="JB14" s="325"/>
      <c r="JC14" s="325"/>
      <c r="JD14" s="325"/>
      <c r="JE14" s="325"/>
      <c r="JF14" s="325"/>
      <c r="JG14" s="325"/>
      <c r="JH14" s="325"/>
      <c r="JI14" s="325"/>
      <c r="JJ14" s="325"/>
      <c r="JK14" s="325"/>
      <c r="JL14" s="325"/>
      <c r="JM14" s="325"/>
      <c r="JN14" s="325"/>
      <c r="JO14" s="325"/>
      <c r="JP14" s="325"/>
      <c r="JQ14" s="325"/>
      <c r="JR14" s="325"/>
      <c r="JS14" s="325"/>
      <c r="JT14" s="325"/>
      <c r="JU14" s="325"/>
      <c r="JV14" s="325"/>
      <c r="JW14" s="325"/>
      <c r="JX14" s="325"/>
      <c r="JY14" s="325"/>
      <c r="JZ14" s="325"/>
      <c r="KA14" s="325"/>
      <c r="KB14" s="325"/>
      <c r="KC14" s="325"/>
      <c r="KD14" s="325"/>
      <c r="KE14" s="325"/>
      <c r="KF14" s="325"/>
      <c r="KG14" s="325"/>
      <c r="KH14" s="325"/>
      <c r="KI14" s="325"/>
      <c r="KJ14" s="325"/>
      <c r="KK14" s="325"/>
      <c r="KL14" s="325"/>
      <c r="KM14" s="325"/>
      <c r="KN14" s="325"/>
      <c r="KO14" s="325"/>
      <c r="KP14" s="325"/>
      <c r="KQ14" s="325"/>
      <c r="KR14" s="325"/>
      <c r="KS14" s="325"/>
      <c r="KT14" s="325"/>
      <c r="KU14" s="325"/>
      <c r="KV14" s="325"/>
      <c r="KW14" s="325"/>
      <c r="KX14" s="325"/>
      <c r="KY14" s="325"/>
      <c r="KZ14" s="325"/>
      <c r="LA14" s="325"/>
      <c r="LB14" s="325"/>
      <c r="LC14" s="325"/>
      <c r="LD14" s="325"/>
      <c r="LE14" s="325"/>
      <c r="LF14" s="325"/>
      <c r="LG14" s="325"/>
      <c r="LH14" s="325"/>
      <c r="LI14" s="325"/>
      <c r="LJ14" s="325"/>
      <c r="LK14" s="325"/>
      <c r="LL14" s="325"/>
      <c r="LM14" s="325"/>
      <c r="LN14" s="325"/>
      <c r="LO14" s="325"/>
      <c r="LP14" s="325"/>
      <c r="LQ14" s="325"/>
      <c r="LR14" s="325"/>
      <c r="LS14" s="325"/>
      <c r="LT14" s="325"/>
      <c r="LU14" s="325"/>
      <c r="LV14" s="325"/>
      <c r="LW14" s="325"/>
      <c r="LX14" s="325"/>
      <c r="LY14" s="325"/>
      <c r="LZ14" s="325"/>
      <c r="MA14" s="325"/>
      <c r="MB14" s="325"/>
      <c r="MC14" s="325"/>
      <c r="MD14" s="325"/>
      <c r="ME14" s="325"/>
      <c r="MF14" s="325"/>
      <c r="MG14" s="325"/>
      <c r="MH14" s="325"/>
      <c r="MI14" s="325"/>
      <c r="MJ14" s="325"/>
      <c r="MK14" s="325"/>
      <c r="ML14" s="325"/>
      <c r="MM14" s="325"/>
      <c r="MN14" s="325"/>
      <c r="MO14" s="325"/>
      <c r="MP14" s="325"/>
      <c r="MQ14" s="325"/>
      <c r="MR14" s="325"/>
      <c r="MS14" s="325"/>
      <c r="MT14" s="325"/>
      <c r="MU14" s="325"/>
      <c r="MV14" s="325"/>
      <c r="MW14" s="325"/>
      <c r="MX14" s="325"/>
      <c r="MY14" s="325"/>
      <c r="MZ14" s="325"/>
      <c r="NA14" s="325"/>
      <c r="NB14" s="325"/>
      <c r="NC14" s="325"/>
      <c r="ND14" s="325"/>
      <c r="NE14" s="325"/>
      <c r="NF14" s="325"/>
      <c r="NG14" s="325"/>
      <c r="NH14" s="325"/>
      <c r="NI14" s="325"/>
      <c r="NJ14" s="325"/>
      <c r="NK14" s="325"/>
      <c r="NL14" s="325"/>
      <c r="NM14" s="325"/>
      <c r="NN14" s="325"/>
      <c r="NO14" s="325"/>
      <c r="NP14" s="325"/>
      <c r="NQ14" s="325"/>
      <c r="NR14" s="325"/>
      <c r="NS14" s="325"/>
      <c r="NT14" s="325"/>
      <c r="NU14" s="325"/>
      <c r="NV14" s="325"/>
      <c r="NW14" s="325"/>
      <c r="NX14" s="325"/>
      <c r="NY14" s="325"/>
      <c r="NZ14" s="325"/>
      <c r="OA14" s="325"/>
      <c r="OB14" s="325"/>
      <c r="OC14" s="325"/>
      <c r="OD14" s="325"/>
      <c r="OE14" s="325"/>
      <c r="OF14" s="325"/>
      <c r="OG14" s="325"/>
      <c r="OH14" s="325"/>
      <c r="OI14" s="325"/>
      <c r="OJ14" s="325"/>
      <c r="OK14" s="325"/>
      <c r="OL14" s="325"/>
      <c r="OM14" s="325"/>
      <c r="ON14" s="325"/>
      <c r="OO14" s="325"/>
      <c r="OP14" s="325"/>
      <c r="OQ14" s="325"/>
      <c r="OR14" s="325"/>
      <c r="OS14" s="325"/>
      <c r="OT14" s="325"/>
      <c r="OU14" s="325"/>
      <c r="OV14" s="325"/>
      <c r="OW14" s="325"/>
      <c r="OX14" s="325"/>
      <c r="OY14" s="325"/>
      <c r="OZ14" s="325"/>
      <c r="PA14" s="325"/>
      <c r="PB14" s="325"/>
      <c r="PC14" s="325"/>
      <c r="PD14" s="325"/>
      <c r="PE14" s="325"/>
      <c r="PF14" s="325"/>
      <c r="PG14" s="325"/>
      <c r="PH14" s="325"/>
      <c r="PI14" s="325"/>
      <c r="PJ14" s="325"/>
      <c r="PK14" s="325"/>
      <c r="PL14" s="325"/>
      <c r="PM14" s="325"/>
      <c r="PN14" s="325"/>
      <c r="PO14" s="325"/>
      <c r="PP14" s="325"/>
      <c r="PQ14" s="325"/>
      <c r="PR14" s="325"/>
      <c r="PS14" s="325"/>
      <c r="PT14" s="325"/>
      <c r="PU14" s="325"/>
      <c r="PV14" s="325"/>
      <c r="PW14" s="325"/>
      <c r="PX14" s="325"/>
      <c r="PY14" s="325"/>
      <c r="PZ14" s="325"/>
      <c r="QA14" s="325"/>
      <c r="QB14" s="325"/>
      <c r="QC14" s="325"/>
      <c r="QD14" s="325"/>
      <c r="QE14" s="325"/>
      <c r="QF14" s="325"/>
      <c r="QG14" s="325"/>
      <c r="QH14" s="325"/>
      <c r="QI14" s="325"/>
      <c r="QJ14" s="325"/>
      <c r="QK14" s="325"/>
      <c r="QL14" s="325"/>
      <c r="QM14" s="325"/>
      <c r="QN14" s="325"/>
      <c r="QO14" s="325"/>
      <c r="QP14" s="325"/>
      <c r="QQ14" s="325"/>
      <c r="QR14" s="325"/>
      <c r="QS14" s="325"/>
      <c r="QT14" s="325"/>
      <c r="QU14" s="325"/>
      <c r="QV14" s="325"/>
      <c r="QW14" s="325"/>
      <c r="QX14" s="325"/>
      <c r="QY14" s="325"/>
      <c r="QZ14" s="325"/>
      <c r="RA14" s="325"/>
      <c r="RB14" s="325"/>
      <c r="RC14" s="325"/>
      <c r="RD14" s="325"/>
      <c r="RE14" s="325"/>
      <c r="RF14" s="325"/>
      <c r="RG14" s="325"/>
      <c r="RH14" s="325"/>
      <c r="RI14" s="325"/>
      <c r="RJ14" s="325"/>
      <c r="RK14" s="325"/>
      <c r="RL14" s="325"/>
      <c r="RM14" s="325"/>
      <c r="RN14" s="325"/>
      <c r="RO14" s="325"/>
      <c r="RP14" s="325"/>
      <c r="RQ14" s="325"/>
      <c r="RR14" s="325"/>
      <c r="RS14" s="325"/>
      <c r="RT14" s="325"/>
      <c r="RU14" s="325"/>
      <c r="RV14" s="325"/>
      <c r="RW14" s="325"/>
      <c r="RX14" s="325"/>
      <c r="RY14" s="325"/>
      <c r="RZ14" s="325"/>
      <c r="SA14" s="325"/>
      <c r="SB14" s="325"/>
      <c r="SC14" s="325"/>
      <c r="SD14" s="325"/>
      <c r="SE14" s="325"/>
      <c r="SF14" s="325"/>
      <c r="SG14" s="325"/>
      <c r="SH14" s="325"/>
      <c r="SI14" s="325"/>
      <c r="SJ14" s="325"/>
      <c r="SK14" s="325"/>
      <c r="SL14" s="325"/>
      <c r="SM14" s="325"/>
      <c r="SN14" s="325"/>
      <c r="SO14" s="325"/>
      <c r="SP14" s="325"/>
      <c r="SQ14" s="325"/>
      <c r="SR14" s="325"/>
      <c r="SS14" s="325"/>
      <c r="ST14" s="325"/>
      <c r="SU14" s="325"/>
      <c r="SV14" s="325"/>
      <c r="SW14" s="325"/>
      <c r="SX14" s="325"/>
      <c r="SY14" s="325"/>
      <c r="SZ14" s="325"/>
      <c r="TA14" s="325"/>
      <c r="TB14" s="325"/>
      <c r="TC14" s="325"/>
      <c r="TD14" s="325"/>
      <c r="TE14" s="325"/>
      <c r="TF14" s="325"/>
      <c r="TG14" s="325"/>
      <c r="TH14" s="325"/>
      <c r="TI14" s="325"/>
      <c r="TJ14" s="325"/>
      <c r="TK14" s="325"/>
      <c r="TL14" s="325"/>
      <c r="TM14" s="325"/>
      <c r="TN14" s="325"/>
      <c r="TO14" s="325"/>
      <c r="TP14" s="325"/>
      <c r="TQ14" s="325"/>
      <c r="TR14" s="325"/>
      <c r="TS14" s="325"/>
      <c r="TT14" s="325"/>
      <c r="TU14" s="325"/>
      <c r="TV14" s="325"/>
      <c r="TW14" s="325"/>
      <c r="TX14" s="325"/>
      <c r="TY14" s="325"/>
      <c r="TZ14" s="325"/>
      <c r="UA14" s="325"/>
      <c r="UB14" s="325"/>
      <c r="UC14" s="325"/>
      <c r="UD14" s="325"/>
      <c r="UE14" s="325"/>
      <c r="UF14" s="325"/>
      <c r="UG14" s="325"/>
      <c r="UH14" s="325"/>
      <c r="UI14" s="325"/>
      <c r="UJ14" s="325"/>
      <c r="UK14" s="325"/>
      <c r="UL14" s="325"/>
      <c r="UM14" s="325"/>
      <c r="UN14" s="325"/>
      <c r="UO14" s="325"/>
      <c r="UP14" s="325"/>
      <c r="UQ14" s="325"/>
      <c r="UR14" s="325"/>
      <c r="US14" s="325"/>
      <c r="UT14" s="325"/>
      <c r="UU14" s="325"/>
      <c r="UV14" s="325"/>
      <c r="UW14" s="325"/>
      <c r="UX14" s="325"/>
      <c r="UY14" s="325"/>
      <c r="UZ14" s="325"/>
      <c r="VA14" s="325"/>
      <c r="VB14" s="325"/>
      <c r="VC14" s="325"/>
      <c r="VD14" s="325"/>
      <c r="VE14" s="325"/>
      <c r="VF14" s="325"/>
      <c r="VG14" s="325"/>
      <c r="VH14" s="325"/>
      <c r="VI14" s="325"/>
      <c r="VJ14" s="325"/>
      <c r="VK14" s="325"/>
      <c r="VL14" s="325"/>
      <c r="VM14" s="325"/>
      <c r="VN14" s="325"/>
      <c r="VO14" s="325"/>
      <c r="VP14" s="325"/>
      <c r="VQ14" s="325"/>
      <c r="VR14" s="325"/>
      <c r="VS14" s="325"/>
      <c r="VT14" s="325"/>
      <c r="VU14" s="325"/>
      <c r="VV14" s="325"/>
      <c r="VW14" s="325"/>
      <c r="VX14" s="325"/>
      <c r="VY14" s="325"/>
      <c r="VZ14" s="325"/>
      <c r="WA14" s="325"/>
      <c r="WB14" s="325"/>
      <c r="WC14" s="325"/>
      <c r="WD14" s="325"/>
      <c r="WE14" s="325"/>
      <c r="WF14" s="325"/>
      <c r="WG14" s="325"/>
      <c r="WH14" s="325"/>
      <c r="WI14" s="325"/>
      <c r="WJ14" s="325"/>
      <c r="WK14" s="325"/>
      <c r="WL14" s="325"/>
      <c r="WM14" s="325"/>
      <c r="WN14" s="325"/>
      <c r="WO14" s="325"/>
      <c r="WP14" s="325"/>
      <c r="WQ14" s="325"/>
      <c r="WR14" s="325"/>
      <c r="WS14" s="325"/>
      <c r="WT14" s="325"/>
      <c r="WU14" s="325"/>
      <c r="WV14" s="325"/>
      <c r="WW14" s="325"/>
      <c r="WX14" s="325"/>
      <c r="WY14" s="325"/>
      <c r="WZ14" s="325"/>
      <c r="XA14" s="325"/>
      <c r="XB14" s="325"/>
      <c r="XC14" s="325"/>
      <c r="XD14" s="325"/>
      <c r="XE14" s="325"/>
      <c r="XF14" s="325"/>
      <c r="XG14" s="325"/>
      <c r="XH14" s="325"/>
      <c r="XI14" s="325"/>
      <c r="XJ14" s="325"/>
      <c r="XK14" s="325"/>
      <c r="XL14" s="325"/>
      <c r="XM14" s="325"/>
      <c r="XN14" s="325"/>
      <c r="XO14" s="325"/>
      <c r="XP14" s="325"/>
      <c r="XQ14" s="325"/>
      <c r="XR14" s="325"/>
      <c r="XS14" s="325"/>
      <c r="XT14" s="325"/>
      <c r="XU14" s="325"/>
      <c r="XV14" s="325"/>
      <c r="XW14" s="325"/>
      <c r="XX14" s="325"/>
      <c r="XY14" s="325"/>
      <c r="XZ14" s="325"/>
      <c r="YA14" s="325"/>
      <c r="YB14" s="325"/>
      <c r="YC14" s="325"/>
      <c r="YD14" s="325"/>
      <c r="YE14" s="325"/>
      <c r="YF14" s="325"/>
      <c r="YG14" s="325"/>
      <c r="YH14" s="325"/>
      <c r="YI14" s="325"/>
      <c r="YJ14" s="325"/>
      <c r="YK14" s="325"/>
      <c r="YL14" s="325"/>
      <c r="YM14" s="325"/>
      <c r="YN14" s="325"/>
      <c r="YO14" s="325"/>
      <c r="YP14" s="325"/>
      <c r="YQ14" s="325"/>
      <c r="YR14" s="325"/>
      <c r="YS14" s="325"/>
      <c r="YT14" s="325"/>
      <c r="YU14" s="325"/>
      <c r="YV14" s="325"/>
      <c r="YW14" s="325"/>
      <c r="YX14" s="325"/>
      <c r="YY14" s="325"/>
      <c r="YZ14" s="325"/>
      <c r="ZA14" s="325"/>
      <c r="ZB14" s="325"/>
      <c r="ZC14" s="325"/>
      <c r="ZD14" s="325"/>
      <c r="ZE14" s="325"/>
      <c r="ZF14" s="325"/>
      <c r="ZG14" s="325"/>
      <c r="ZH14" s="325"/>
      <c r="ZI14" s="325"/>
      <c r="ZJ14" s="325"/>
      <c r="ZK14" s="325"/>
      <c r="ZL14" s="325"/>
      <c r="ZM14" s="325"/>
      <c r="ZN14" s="325"/>
      <c r="ZO14" s="325"/>
      <c r="ZP14" s="325"/>
      <c r="ZQ14" s="325"/>
      <c r="ZR14" s="325"/>
      <c r="ZS14" s="325"/>
      <c r="ZT14" s="325"/>
      <c r="ZU14" s="325"/>
      <c r="ZV14" s="325"/>
      <c r="ZW14" s="325"/>
      <c r="ZX14" s="325"/>
      <c r="ZY14" s="325"/>
      <c r="ZZ14" s="325"/>
      <c r="AAA14" s="325"/>
      <c r="AAB14" s="325"/>
      <c r="AAC14" s="325"/>
      <c r="AAD14" s="325"/>
      <c r="AAE14" s="325"/>
      <c r="AAF14" s="325"/>
      <c r="AAG14" s="325"/>
      <c r="AAH14" s="325"/>
      <c r="AAI14" s="325"/>
      <c r="AAJ14" s="325"/>
      <c r="AAK14" s="325"/>
      <c r="AAL14" s="325"/>
      <c r="AAM14" s="325"/>
      <c r="AAN14" s="325"/>
      <c r="AAO14" s="325"/>
      <c r="AAP14" s="325"/>
      <c r="AAQ14" s="325"/>
      <c r="AAR14" s="325"/>
      <c r="AAS14" s="325"/>
      <c r="AAT14" s="325"/>
      <c r="AAU14" s="325"/>
      <c r="AAV14" s="325"/>
      <c r="AAW14" s="325"/>
      <c r="AAX14" s="325"/>
      <c r="AAY14" s="325"/>
      <c r="AAZ14" s="325"/>
      <c r="ABA14" s="325"/>
      <c r="ABB14" s="325"/>
      <c r="ABC14" s="325"/>
      <c r="ABD14" s="325"/>
      <c r="ABE14" s="325"/>
      <c r="ABF14" s="325"/>
      <c r="ABG14" s="325"/>
      <c r="ABH14" s="325"/>
      <c r="ABI14" s="325"/>
      <c r="ABJ14" s="325"/>
      <c r="ABK14" s="325"/>
      <c r="ABL14" s="325"/>
      <c r="ABM14" s="325"/>
      <c r="ABN14" s="325"/>
      <c r="ABO14" s="325"/>
      <c r="ABP14" s="325"/>
      <c r="ABQ14" s="325"/>
      <c r="ABR14" s="325"/>
      <c r="ABS14" s="325"/>
      <c r="ABT14" s="325"/>
      <c r="ABU14" s="325"/>
      <c r="ABV14" s="325"/>
      <c r="ABW14" s="325"/>
      <c r="ABX14" s="325"/>
      <c r="ABY14" s="325"/>
      <c r="ABZ14" s="325"/>
      <c r="ACA14" s="325"/>
      <c r="ACB14" s="325"/>
      <c r="ACC14" s="325"/>
      <c r="ACD14" s="325"/>
      <c r="ACE14" s="325"/>
      <c r="ACF14" s="325"/>
      <c r="ACG14" s="325"/>
      <c r="ACH14" s="325"/>
      <c r="ACI14" s="325"/>
      <c r="ACJ14" s="325"/>
      <c r="ACK14" s="325"/>
      <c r="ACL14" s="325"/>
      <c r="ACM14" s="325"/>
      <c r="ACN14" s="325"/>
      <c r="ACO14" s="325"/>
      <c r="ACP14" s="325"/>
      <c r="ACQ14" s="325"/>
      <c r="ACR14" s="325"/>
      <c r="ACS14" s="325"/>
      <c r="ACT14" s="325"/>
      <c r="ACU14" s="325"/>
      <c r="ACV14" s="325"/>
      <c r="ACW14" s="325"/>
      <c r="ACX14" s="325"/>
      <c r="ACY14" s="325"/>
      <c r="ACZ14" s="325"/>
      <c r="ADA14" s="325"/>
      <c r="ADB14" s="325"/>
      <c r="ADC14" s="325"/>
      <c r="ADD14" s="325"/>
      <c r="ADE14" s="325"/>
      <c r="ADF14" s="325"/>
      <c r="ADG14" s="325"/>
      <c r="ADH14" s="325"/>
      <c r="ADI14" s="325"/>
      <c r="ADJ14" s="325"/>
      <c r="ADK14" s="325"/>
      <c r="ADL14" s="325"/>
      <c r="ADM14" s="325"/>
      <c r="ADN14" s="325"/>
      <c r="ADO14" s="325"/>
      <c r="ADP14" s="325"/>
      <c r="ADQ14" s="325"/>
      <c r="ADR14" s="325"/>
      <c r="ADS14" s="325"/>
      <c r="ADT14" s="325"/>
      <c r="ADU14" s="325"/>
      <c r="ADV14" s="325"/>
      <c r="ADW14" s="325"/>
      <c r="ADX14" s="325"/>
      <c r="ADY14" s="325"/>
      <c r="ADZ14" s="325"/>
      <c r="AEA14" s="325"/>
      <c r="AEB14" s="325"/>
      <c r="AEC14" s="325"/>
      <c r="AED14" s="325"/>
      <c r="AEE14" s="325"/>
      <c r="AEF14" s="325"/>
      <c r="AEG14" s="325"/>
      <c r="AEH14" s="325"/>
      <c r="AEI14" s="325"/>
      <c r="AEJ14" s="325"/>
      <c r="AEK14" s="325"/>
      <c r="AEL14" s="325"/>
      <c r="AEM14" s="325"/>
      <c r="AEN14" s="325"/>
      <c r="AEO14" s="325"/>
      <c r="AEP14" s="325"/>
      <c r="AEQ14" s="325"/>
      <c r="AER14" s="325"/>
      <c r="AES14" s="325"/>
      <c r="AET14" s="325"/>
      <c r="AEU14" s="325"/>
      <c r="AEV14" s="325"/>
      <c r="AEW14" s="325"/>
      <c r="AEX14" s="325"/>
      <c r="AEY14" s="325"/>
      <c r="AEZ14" s="325"/>
      <c r="AFA14" s="325"/>
      <c r="AFB14" s="325"/>
      <c r="AFC14" s="325"/>
      <c r="AFD14" s="325"/>
      <c r="AFE14" s="325"/>
      <c r="AFF14" s="325"/>
      <c r="AFG14" s="325"/>
      <c r="AFH14" s="325"/>
      <c r="AFI14" s="325"/>
      <c r="AFJ14" s="325"/>
      <c r="AFK14" s="325"/>
      <c r="AFL14" s="325"/>
      <c r="AFM14" s="325"/>
      <c r="AFN14" s="325"/>
      <c r="AFO14" s="325"/>
      <c r="AFP14" s="325"/>
      <c r="AFQ14" s="325"/>
      <c r="AFR14" s="325"/>
      <c r="AFS14" s="325"/>
      <c r="AFT14" s="325"/>
      <c r="AFU14" s="325"/>
      <c r="AFV14" s="325"/>
      <c r="AFW14" s="325"/>
      <c r="AFX14" s="325"/>
      <c r="AFY14" s="325"/>
      <c r="AFZ14" s="325"/>
      <c r="AGA14" s="325"/>
      <c r="AGB14" s="325"/>
      <c r="AGC14" s="325"/>
      <c r="AGD14" s="325"/>
      <c r="AGE14" s="325"/>
      <c r="AGF14" s="325"/>
      <c r="AGG14" s="325"/>
      <c r="AGH14" s="325"/>
      <c r="AGI14" s="325"/>
      <c r="AGJ14" s="325"/>
      <c r="AGK14" s="325"/>
      <c r="AGL14" s="325"/>
      <c r="AGM14" s="325"/>
      <c r="AGN14" s="325"/>
      <c r="AGO14" s="325"/>
      <c r="AGP14" s="325"/>
      <c r="AGQ14" s="325"/>
      <c r="AGR14" s="325"/>
      <c r="AGS14" s="325"/>
      <c r="AGT14" s="325"/>
      <c r="AGU14" s="325"/>
      <c r="AGV14" s="325"/>
      <c r="AGW14" s="325"/>
      <c r="AGX14" s="325"/>
      <c r="AGY14" s="325"/>
      <c r="AGZ14" s="325"/>
      <c r="AHA14" s="325"/>
      <c r="AHB14" s="325"/>
      <c r="AHC14" s="325"/>
      <c r="AHD14" s="325"/>
      <c r="AHE14" s="325"/>
      <c r="AHF14" s="325"/>
      <c r="AHG14" s="325"/>
      <c r="AHH14" s="325"/>
      <c r="AHI14" s="325"/>
      <c r="AHJ14" s="325"/>
      <c r="AHK14" s="325"/>
      <c r="AHL14" s="325"/>
      <c r="AHM14" s="325"/>
      <c r="AHN14" s="325"/>
      <c r="AHO14" s="325"/>
      <c r="AHP14" s="325"/>
      <c r="AHQ14" s="325"/>
      <c r="AHR14" s="325"/>
      <c r="AHS14" s="325"/>
      <c r="AHT14" s="325"/>
      <c r="AHU14" s="325"/>
      <c r="AHV14" s="325"/>
      <c r="AHW14" s="325"/>
      <c r="AHX14" s="325"/>
      <c r="AHY14" s="325"/>
      <c r="AHZ14" s="325"/>
      <c r="AIA14" s="325"/>
      <c r="AIB14" s="325"/>
      <c r="AIC14" s="325"/>
      <c r="AID14" s="325"/>
      <c r="AIE14" s="325"/>
      <c r="AIF14" s="325"/>
      <c r="AIG14" s="325"/>
      <c r="AIH14" s="325"/>
      <c r="AII14" s="325"/>
      <c r="AIJ14" s="325"/>
      <c r="AIK14" s="325"/>
      <c r="AIL14" s="325"/>
      <c r="AIM14" s="325"/>
      <c r="AIN14" s="325"/>
      <c r="AIO14" s="325"/>
      <c r="AIP14" s="325"/>
      <c r="AIQ14" s="325"/>
      <c r="AIR14" s="325"/>
      <c r="AIS14" s="325"/>
      <c r="AIT14" s="325"/>
      <c r="AIU14" s="325"/>
      <c r="AIV14" s="325"/>
      <c r="AIW14" s="325"/>
      <c r="AIX14" s="325"/>
      <c r="AIY14" s="325"/>
      <c r="AIZ14" s="325"/>
      <c r="AJA14" s="325"/>
      <c r="AJB14" s="325"/>
      <c r="AJC14" s="325"/>
      <c r="AJD14" s="325"/>
      <c r="AJE14" s="325"/>
      <c r="AJF14" s="325"/>
      <c r="AJG14" s="325"/>
      <c r="AJH14" s="325"/>
      <c r="AJI14" s="325"/>
      <c r="AJJ14" s="325"/>
      <c r="AJK14" s="325"/>
      <c r="AJL14" s="325"/>
      <c r="AJM14" s="325"/>
      <c r="AJN14" s="325"/>
      <c r="AJO14" s="325"/>
      <c r="AJP14" s="325"/>
      <c r="AJQ14" s="325"/>
      <c r="AJR14" s="325"/>
      <c r="AJS14" s="325"/>
      <c r="AJT14" s="325"/>
      <c r="AJU14" s="325"/>
      <c r="AJV14" s="325"/>
      <c r="AJW14" s="325"/>
      <c r="AJX14" s="325"/>
      <c r="AJY14" s="325"/>
      <c r="AJZ14" s="325"/>
      <c r="AKA14" s="325"/>
      <c r="AKB14" s="325"/>
      <c r="AKC14" s="325"/>
      <c r="AKD14" s="325"/>
      <c r="AKE14" s="325"/>
      <c r="AKF14" s="325"/>
      <c r="AKG14" s="325"/>
      <c r="AKH14" s="325"/>
      <c r="AKI14" s="325"/>
      <c r="AKJ14" s="325"/>
      <c r="AKK14" s="325"/>
      <c r="AKL14" s="325"/>
      <c r="AKM14" s="325"/>
      <c r="AKN14" s="325"/>
      <c r="AKO14" s="325"/>
      <c r="AKP14" s="325"/>
      <c r="AKQ14" s="325"/>
      <c r="AKR14" s="325"/>
      <c r="AKS14" s="325"/>
      <c r="AKT14" s="325"/>
      <c r="AKU14" s="325"/>
      <c r="AKV14" s="325"/>
      <c r="AKW14" s="325"/>
      <c r="AKX14" s="325"/>
      <c r="AKY14" s="325"/>
      <c r="AKZ14" s="325"/>
      <c r="ALA14" s="325"/>
      <c r="ALB14" s="325"/>
      <c r="ALC14" s="325"/>
      <c r="ALD14" s="325"/>
      <c r="ALE14" s="325"/>
      <c r="ALF14" s="325"/>
      <c r="ALG14" s="325"/>
      <c r="ALH14" s="325"/>
      <c r="ALI14" s="325"/>
      <c r="ALJ14" s="325"/>
      <c r="ALK14" s="325"/>
      <c r="ALL14" s="325"/>
      <c r="ALM14" s="325"/>
      <c r="ALN14" s="325"/>
      <c r="ALO14" s="325"/>
      <c r="ALP14" s="325"/>
      <c r="ALQ14" s="325"/>
      <c r="ALR14" s="325"/>
      <c r="ALS14" s="325"/>
      <c r="ALT14" s="325"/>
      <c r="ALU14" s="325"/>
      <c r="ALV14" s="325"/>
      <c r="ALW14" s="325"/>
      <c r="ALX14" s="325"/>
      <c r="ALY14" s="325"/>
      <c r="ALZ14" s="325"/>
      <c r="AMA14" s="325"/>
      <c r="AMB14" s="325"/>
      <c r="AMC14" s="325"/>
      <c r="AMD14" s="325"/>
      <c r="AME14" s="325"/>
      <c r="AMF14" s="325"/>
      <c r="AMG14" s="325"/>
      <c r="AMH14" s="325"/>
      <c r="AMI14" s="325"/>
      <c r="AMJ14" s="325"/>
      <c r="AMK14" s="325"/>
      <c r="AML14" s="325"/>
      <c r="AMM14" s="325"/>
      <c r="AMN14" s="325"/>
      <c r="AMO14" s="325"/>
      <c r="AMP14" s="325"/>
      <c r="AMQ14" s="325"/>
      <c r="AMR14" s="325"/>
      <c r="AMS14" s="325"/>
      <c r="AMT14" s="325"/>
      <c r="AMU14" s="325"/>
      <c r="AMV14" s="325"/>
      <c r="AMW14" s="325"/>
      <c r="AMX14" s="325"/>
      <c r="AMY14" s="325"/>
      <c r="AMZ14" s="325"/>
      <c r="ANA14" s="325"/>
      <c r="ANB14" s="325"/>
      <c r="ANC14" s="325"/>
      <c r="AND14" s="325"/>
      <c r="ANE14" s="325"/>
      <c r="ANF14" s="325"/>
      <c r="ANG14" s="325"/>
      <c r="ANH14" s="325"/>
      <c r="ANI14" s="325"/>
      <c r="ANJ14" s="325"/>
      <c r="ANK14" s="325"/>
      <c r="ANL14" s="325"/>
      <c r="ANM14" s="325"/>
      <c r="ANN14" s="325"/>
      <c r="ANO14" s="325"/>
      <c r="ANP14" s="325"/>
      <c r="ANQ14" s="325"/>
      <c r="ANR14" s="325"/>
      <c r="ANS14" s="325"/>
      <c r="ANT14" s="325"/>
      <c r="ANU14" s="325"/>
      <c r="ANV14" s="325"/>
      <c r="ANW14" s="325"/>
      <c r="ANX14" s="325"/>
      <c r="ANY14" s="325"/>
      <c r="ANZ14" s="325"/>
      <c r="AOA14" s="325"/>
      <c r="AOB14" s="325"/>
      <c r="AOC14" s="325"/>
      <c r="AOD14" s="325"/>
      <c r="AOE14" s="325"/>
      <c r="AOF14" s="325"/>
      <c r="AOG14" s="325"/>
      <c r="AOH14" s="325"/>
      <c r="AOI14" s="325"/>
      <c r="AOJ14" s="325"/>
      <c r="AOK14" s="325"/>
      <c r="AOL14" s="325"/>
      <c r="AOM14" s="325"/>
      <c r="AON14" s="325"/>
      <c r="AOO14" s="325"/>
      <c r="AOP14" s="325"/>
      <c r="AOQ14" s="325"/>
      <c r="AOR14" s="325"/>
      <c r="AOS14" s="325"/>
      <c r="AOT14" s="325"/>
      <c r="AOU14" s="325"/>
      <c r="AOV14" s="325"/>
      <c r="AOW14" s="325"/>
      <c r="AOX14" s="325"/>
      <c r="AOY14" s="325"/>
      <c r="AOZ14" s="325"/>
      <c r="APA14" s="325"/>
      <c r="APB14" s="325"/>
      <c r="APC14" s="325"/>
      <c r="APD14" s="325"/>
      <c r="APE14" s="325"/>
      <c r="APF14" s="325"/>
      <c r="APG14" s="325"/>
      <c r="APH14" s="325"/>
      <c r="API14" s="325"/>
      <c r="APJ14" s="325"/>
      <c r="APK14" s="325"/>
      <c r="APL14" s="325"/>
      <c r="APM14" s="325"/>
      <c r="APN14" s="325"/>
      <c r="APO14" s="325"/>
      <c r="APP14" s="325"/>
      <c r="APQ14" s="325"/>
      <c r="APR14" s="325"/>
      <c r="APS14" s="325"/>
      <c r="APT14" s="325"/>
      <c r="APU14" s="325"/>
      <c r="APV14" s="325"/>
      <c r="APW14" s="325"/>
      <c r="APX14" s="325"/>
      <c r="APY14" s="325"/>
      <c r="APZ14" s="325"/>
      <c r="AQA14" s="325"/>
      <c r="AQB14" s="325"/>
      <c r="AQC14" s="325"/>
      <c r="AQD14" s="325"/>
      <c r="AQE14" s="325"/>
      <c r="AQF14" s="325"/>
      <c r="AQG14" s="325"/>
      <c r="AQH14" s="325"/>
      <c r="AQI14" s="325"/>
      <c r="AQJ14" s="325"/>
      <c r="AQK14" s="325"/>
      <c r="AQL14" s="325"/>
      <c r="AQM14" s="325"/>
      <c r="AQN14" s="325"/>
      <c r="AQO14" s="325"/>
      <c r="AQP14" s="325"/>
      <c r="AQQ14" s="325"/>
      <c r="AQR14" s="325"/>
      <c r="AQS14" s="325"/>
      <c r="AQT14" s="325"/>
      <c r="AQU14" s="325"/>
      <c r="AQV14" s="325"/>
      <c r="AQW14" s="325"/>
      <c r="AQX14" s="325"/>
      <c r="AQY14" s="325"/>
      <c r="AQZ14" s="325"/>
      <c r="ARA14" s="325"/>
      <c r="ARB14" s="325"/>
      <c r="ARC14" s="325"/>
      <c r="ARD14" s="325"/>
      <c r="ARE14" s="325"/>
      <c r="ARF14" s="325"/>
      <c r="ARG14" s="325"/>
      <c r="ARH14" s="325"/>
      <c r="ARI14" s="325"/>
      <c r="ARJ14" s="325"/>
      <c r="ARK14" s="325"/>
      <c r="ARL14" s="325"/>
      <c r="ARM14" s="325"/>
      <c r="ARN14" s="325"/>
      <c r="ARO14" s="325"/>
      <c r="ARP14" s="325"/>
      <c r="ARQ14" s="325"/>
      <c r="ARR14" s="325"/>
      <c r="ARS14" s="325"/>
      <c r="ART14" s="325"/>
      <c r="ARU14" s="325"/>
      <c r="ARV14" s="325"/>
      <c r="ARW14" s="325"/>
      <c r="ARX14" s="325"/>
      <c r="ARY14" s="325"/>
      <c r="ARZ14" s="325"/>
      <c r="ASA14" s="325"/>
      <c r="ASB14" s="325"/>
      <c r="ASC14" s="325"/>
      <c r="ASD14" s="325"/>
      <c r="ASE14" s="325"/>
      <c r="ASF14" s="325"/>
      <c r="ASG14" s="325"/>
      <c r="ASH14" s="325"/>
      <c r="ASI14" s="325"/>
      <c r="ASJ14" s="325"/>
      <c r="ASK14" s="325"/>
      <c r="ASL14" s="325"/>
      <c r="ASM14" s="325"/>
      <c r="ASN14" s="325"/>
      <c r="ASO14" s="325"/>
      <c r="ASP14" s="325"/>
      <c r="ASQ14" s="325"/>
      <c r="ASR14" s="325"/>
      <c r="ASS14" s="325"/>
      <c r="AST14" s="325"/>
      <c r="ASU14" s="325"/>
      <c r="ASV14" s="325"/>
      <c r="ASW14" s="325"/>
      <c r="ASX14" s="325"/>
      <c r="ASY14" s="325"/>
      <c r="ASZ14" s="325"/>
      <c r="ATA14" s="325"/>
      <c r="ATB14" s="325"/>
      <c r="ATC14" s="325"/>
      <c r="ATD14" s="325"/>
      <c r="ATE14" s="325"/>
      <c r="ATF14" s="325"/>
      <c r="ATG14" s="325"/>
      <c r="ATH14" s="325"/>
      <c r="ATI14" s="325"/>
      <c r="ATJ14" s="325"/>
      <c r="ATK14" s="325"/>
      <c r="ATL14" s="325"/>
      <c r="ATM14" s="325"/>
      <c r="ATN14" s="325"/>
      <c r="ATO14" s="325"/>
      <c r="ATP14" s="325"/>
      <c r="ATQ14" s="325"/>
      <c r="ATR14" s="325"/>
      <c r="ATS14" s="325"/>
      <c r="ATT14" s="325"/>
      <c r="ATU14" s="325"/>
      <c r="ATV14" s="325"/>
      <c r="ATW14" s="325"/>
      <c r="ATX14" s="325"/>
      <c r="ATY14" s="325"/>
      <c r="ATZ14" s="325"/>
      <c r="AUA14" s="325"/>
      <c r="AUB14" s="325"/>
      <c r="AUC14" s="325"/>
      <c r="AUD14" s="325"/>
      <c r="AUE14" s="325"/>
      <c r="AUF14" s="325"/>
      <c r="AUG14" s="325"/>
      <c r="AUH14" s="325"/>
      <c r="AUI14" s="325"/>
      <c r="AUJ14" s="325"/>
      <c r="AUK14" s="325"/>
      <c r="AUL14" s="325"/>
      <c r="AUM14" s="325"/>
      <c r="AUN14" s="325"/>
      <c r="AUO14" s="325"/>
      <c r="AUP14" s="325"/>
      <c r="AUQ14" s="325"/>
      <c r="AUR14" s="325"/>
      <c r="AUS14" s="325"/>
      <c r="AUT14" s="325"/>
      <c r="AUU14" s="325"/>
      <c r="AUV14" s="325"/>
      <c r="AUW14" s="325"/>
      <c r="AUX14" s="325"/>
      <c r="AUY14" s="325"/>
      <c r="AUZ14" s="325"/>
      <c r="AVA14" s="325"/>
      <c r="AVB14" s="325"/>
      <c r="AVC14" s="325"/>
      <c r="AVD14" s="325"/>
      <c r="AVE14" s="325"/>
      <c r="AVF14" s="325"/>
      <c r="AVG14" s="325"/>
      <c r="AVH14" s="325"/>
      <c r="AVI14" s="325"/>
      <c r="AVJ14" s="325"/>
      <c r="AVK14" s="325"/>
      <c r="AVL14" s="325"/>
      <c r="AVM14" s="325"/>
      <c r="AVN14" s="325"/>
      <c r="AVO14" s="325"/>
      <c r="AVP14" s="325"/>
      <c r="AVQ14" s="325"/>
      <c r="AVR14" s="325"/>
      <c r="AVS14" s="325"/>
      <c r="AVT14" s="325"/>
      <c r="AVU14" s="325"/>
      <c r="AVV14" s="325"/>
      <c r="AVW14" s="325"/>
      <c r="AVX14" s="325"/>
      <c r="AVY14" s="325"/>
      <c r="AVZ14" s="325"/>
      <c r="AWA14" s="325"/>
      <c r="AWB14" s="325"/>
      <c r="AWC14" s="325"/>
      <c r="AWD14" s="325"/>
      <c r="AWE14" s="325"/>
      <c r="AWF14" s="325"/>
      <c r="AWG14" s="325"/>
      <c r="AWH14" s="325"/>
      <c r="AWI14" s="325"/>
      <c r="AWJ14" s="325"/>
      <c r="AWK14" s="325"/>
      <c r="AWL14" s="325"/>
      <c r="AWM14" s="325"/>
      <c r="AWN14" s="325"/>
      <c r="AWO14" s="325"/>
      <c r="AWP14" s="325"/>
      <c r="AWQ14" s="325"/>
      <c r="AWR14" s="325"/>
      <c r="AWS14" s="325"/>
      <c r="AWT14" s="325"/>
      <c r="AWU14" s="325"/>
      <c r="AWV14" s="325"/>
      <c r="AWW14" s="325"/>
      <c r="AWX14" s="325"/>
      <c r="AWY14" s="325"/>
      <c r="AWZ14" s="325"/>
      <c r="AXA14" s="325"/>
      <c r="AXB14" s="325"/>
      <c r="AXC14" s="325"/>
      <c r="AXD14" s="325"/>
      <c r="AXE14" s="325"/>
      <c r="AXF14" s="325"/>
      <c r="AXG14" s="325"/>
      <c r="AXH14" s="325"/>
      <c r="AXI14" s="325"/>
      <c r="AXJ14" s="325"/>
      <c r="AXK14" s="325"/>
      <c r="AXL14" s="325"/>
      <c r="AXM14" s="325"/>
      <c r="AXN14" s="325"/>
      <c r="AXO14" s="325"/>
      <c r="AXP14" s="325"/>
      <c r="AXQ14" s="325"/>
      <c r="AXR14" s="325"/>
      <c r="AXS14" s="325"/>
      <c r="AXT14" s="325"/>
      <c r="AXU14" s="325"/>
      <c r="AXV14" s="325"/>
      <c r="AXW14" s="325"/>
      <c r="AXX14" s="325"/>
      <c r="AXY14" s="325"/>
      <c r="AXZ14" s="325"/>
      <c r="AYA14" s="325"/>
      <c r="AYB14" s="325"/>
      <c r="AYC14" s="325"/>
      <c r="AYD14" s="325"/>
      <c r="AYE14" s="325"/>
      <c r="AYF14" s="325"/>
      <c r="AYG14" s="325"/>
      <c r="AYH14" s="325"/>
      <c r="AYI14" s="325"/>
      <c r="AYJ14" s="325"/>
      <c r="AYK14" s="325"/>
      <c r="AYL14" s="325"/>
      <c r="AYM14" s="325"/>
      <c r="AYN14" s="325"/>
      <c r="AYO14" s="325"/>
      <c r="AYP14" s="325"/>
      <c r="AYQ14" s="325"/>
      <c r="AYR14" s="325"/>
      <c r="AYS14" s="325"/>
      <c r="AYT14" s="325"/>
      <c r="AYU14" s="325"/>
      <c r="AYV14" s="325"/>
      <c r="AYW14" s="325"/>
      <c r="AYX14" s="325"/>
      <c r="AYY14" s="325"/>
      <c r="AYZ14" s="325"/>
      <c r="AZA14" s="325"/>
      <c r="AZB14" s="325"/>
      <c r="AZC14" s="325"/>
      <c r="AZD14" s="325"/>
      <c r="AZE14" s="325"/>
      <c r="AZF14" s="325"/>
      <c r="AZG14" s="325"/>
      <c r="AZH14" s="325"/>
      <c r="AZI14" s="325"/>
      <c r="AZJ14" s="325"/>
      <c r="AZK14" s="325"/>
      <c r="AZL14" s="325"/>
      <c r="AZM14" s="325"/>
      <c r="AZN14" s="325"/>
      <c r="AZO14" s="325"/>
      <c r="AZP14" s="325"/>
      <c r="AZQ14" s="325"/>
      <c r="AZR14" s="325"/>
      <c r="AZS14" s="325"/>
      <c r="AZT14" s="325"/>
      <c r="AZU14" s="325"/>
      <c r="AZV14" s="325"/>
      <c r="AZW14" s="325"/>
      <c r="AZX14" s="325"/>
      <c r="AZY14" s="325"/>
      <c r="AZZ14" s="325"/>
      <c r="BAA14" s="325"/>
      <c r="BAB14" s="325"/>
      <c r="BAC14" s="325"/>
      <c r="BAD14" s="325"/>
      <c r="BAE14" s="325"/>
      <c r="BAF14" s="325"/>
      <c r="BAG14" s="325"/>
      <c r="BAH14" s="325"/>
      <c r="BAI14" s="325"/>
      <c r="BAJ14" s="325"/>
      <c r="BAK14" s="325"/>
      <c r="BAL14" s="325"/>
      <c r="BAM14" s="325"/>
      <c r="BAN14" s="325"/>
      <c r="BAO14" s="325"/>
      <c r="BAP14" s="325"/>
      <c r="BAQ14" s="325"/>
      <c r="BAR14" s="325"/>
      <c r="BAS14" s="325"/>
      <c r="BAT14" s="325"/>
      <c r="BAU14" s="325"/>
      <c r="BAV14" s="325"/>
      <c r="BAW14" s="325"/>
      <c r="BAX14" s="325"/>
      <c r="BAY14" s="325"/>
      <c r="BAZ14" s="325"/>
      <c r="BBA14" s="325"/>
      <c r="BBB14" s="325"/>
      <c r="BBC14" s="325"/>
      <c r="BBD14" s="325"/>
      <c r="BBE14" s="325"/>
      <c r="BBF14" s="325"/>
      <c r="BBG14" s="325"/>
      <c r="BBH14" s="325"/>
      <c r="BBI14" s="325"/>
      <c r="BBJ14" s="325"/>
      <c r="BBK14" s="325"/>
      <c r="BBL14" s="325"/>
      <c r="BBM14" s="325"/>
      <c r="BBN14" s="325"/>
      <c r="BBO14" s="325"/>
      <c r="BBP14" s="325"/>
      <c r="BBQ14" s="325"/>
      <c r="BBR14" s="325"/>
      <c r="BBS14" s="325"/>
      <c r="BBT14" s="325"/>
      <c r="BBU14" s="325"/>
      <c r="BBV14" s="325"/>
      <c r="BBW14" s="325"/>
      <c r="BBX14" s="325"/>
      <c r="BBY14" s="325"/>
      <c r="BBZ14" s="325"/>
      <c r="BCA14" s="325"/>
      <c r="BCB14" s="325"/>
      <c r="BCC14" s="325"/>
      <c r="BCD14" s="325"/>
      <c r="BCE14" s="325"/>
      <c r="BCF14" s="325"/>
      <c r="BCG14" s="325"/>
      <c r="BCH14" s="325"/>
      <c r="BCI14" s="325"/>
      <c r="BCJ14" s="325"/>
      <c r="BCK14" s="325"/>
      <c r="BCL14" s="325"/>
      <c r="BCM14" s="325"/>
      <c r="BCN14" s="325"/>
      <c r="BCO14" s="325"/>
      <c r="BCP14" s="325"/>
      <c r="BCQ14" s="325"/>
      <c r="BCR14" s="325"/>
      <c r="BCS14" s="325"/>
      <c r="BCT14" s="325"/>
      <c r="BCU14" s="325"/>
      <c r="BCV14" s="325"/>
      <c r="BCW14" s="325"/>
      <c r="BCX14" s="325"/>
      <c r="BCY14" s="325"/>
      <c r="BCZ14" s="325"/>
      <c r="BDA14" s="325"/>
      <c r="BDB14" s="325"/>
      <c r="BDC14" s="325"/>
      <c r="BDD14" s="325"/>
      <c r="BDE14" s="325"/>
      <c r="BDF14" s="325"/>
      <c r="BDG14" s="325"/>
      <c r="BDH14" s="325"/>
      <c r="BDI14" s="325"/>
      <c r="BDJ14" s="325"/>
      <c r="BDK14" s="325"/>
      <c r="BDL14" s="325"/>
      <c r="BDM14" s="325"/>
      <c r="BDN14" s="325"/>
      <c r="BDO14" s="325"/>
      <c r="BDP14" s="325"/>
      <c r="BDQ14" s="325"/>
      <c r="BDR14" s="325"/>
      <c r="BDS14" s="325"/>
      <c r="BDT14" s="325"/>
      <c r="BDU14" s="325"/>
      <c r="BDV14" s="325"/>
      <c r="BDW14" s="325"/>
      <c r="BDX14" s="325"/>
      <c r="BDY14" s="325"/>
      <c r="BDZ14" s="325"/>
      <c r="BEA14" s="325"/>
      <c r="BEB14" s="325"/>
      <c r="BEC14" s="325"/>
      <c r="BED14" s="325"/>
      <c r="BEE14" s="325"/>
      <c r="BEF14" s="325"/>
      <c r="BEG14" s="325"/>
      <c r="BEH14" s="325"/>
      <c r="BEI14" s="325"/>
      <c r="BEJ14" s="325"/>
      <c r="BEK14" s="325"/>
      <c r="BEL14" s="325"/>
      <c r="BEM14" s="325"/>
      <c r="BEN14" s="325"/>
      <c r="BEO14" s="325"/>
      <c r="BEP14" s="325"/>
      <c r="BEQ14" s="325"/>
      <c r="BER14" s="325"/>
      <c r="BES14" s="325"/>
      <c r="BET14" s="325"/>
      <c r="BEU14" s="325"/>
      <c r="BEV14" s="325"/>
      <c r="BEW14" s="325"/>
      <c r="BEX14" s="325"/>
      <c r="BEY14" s="325"/>
      <c r="BEZ14" s="325"/>
      <c r="BFA14" s="325"/>
      <c r="BFB14" s="325"/>
      <c r="BFC14" s="325"/>
      <c r="BFD14" s="325"/>
      <c r="BFE14" s="325"/>
      <c r="BFF14" s="325"/>
      <c r="BFG14" s="325"/>
      <c r="BFH14" s="325"/>
      <c r="BFI14" s="325"/>
      <c r="BFJ14" s="325"/>
      <c r="BFK14" s="325"/>
      <c r="BFL14" s="325"/>
      <c r="BFM14" s="325"/>
      <c r="BFN14" s="325"/>
      <c r="BFO14" s="325"/>
      <c r="BFP14" s="325"/>
      <c r="BFQ14" s="325"/>
      <c r="BFR14" s="325"/>
      <c r="BFS14" s="325"/>
      <c r="BFT14" s="325"/>
      <c r="BFU14" s="325"/>
      <c r="BFV14" s="325"/>
      <c r="BFW14" s="325"/>
      <c r="BFX14" s="325"/>
      <c r="BFY14" s="325"/>
      <c r="BFZ14" s="325"/>
      <c r="BGA14" s="325"/>
      <c r="BGB14" s="325"/>
      <c r="BGC14" s="325"/>
      <c r="BGD14" s="325"/>
      <c r="BGE14" s="325"/>
      <c r="BGF14" s="325"/>
      <c r="BGG14" s="325"/>
      <c r="BGH14" s="325"/>
      <c r="BGI14" s="325"/>
      <c r="BGJ14" s="325"/>
      <c r="BGK14" s="325"/>
      <c r="BGL14" s="325"/>
      <c r="BGM14" s="325"/>
      <c r="BGN14" s="325"/>
      <c r="BGO14" s="325"/>
      <c r="BGP14" s="325"/>
      <c r="BGQ14" s="325"/>
      <c r="BGR14" s="325"/>
      <c r="BGS14" s="325"/>
      <c r="BGT14" s="325"/>
      <c r="BGU14" s="325"/>
      <c r="BGV14" s="325"/>
      <c r="BGW14" s="325"/>
      <c r="BGX14" s="325"/>
      <c r="BGY14" s="325"/>
      <c r="BGZ14" s="325"/>
      <c r="BHA14" s="325"/>
      <c r="BHB14" s="325"/>
      <c r="BHC14" s="325"/>
      <c r="BHD14" s="325"/>
      <c r="BHE14" s="325"/>
      <c r="BHF14" s="325"/>
      <c r="BHG14" s="325"/>
      <c r="BHH14" s="325"/>
      <c r="BHI14" s="325"/>
      <c r="BHJ14" s="325"/>
      <c r="BHK14" s="325"/>
      <c r="BHL14" s="325"/>
      <c r="BHM14" s="325"/>
      <c r="BHN14" s="325"/>
      <c r="BHO14" s="325"/>
      <c r="BHP14" s="325"/>
      <c r="BHQ14" s="325"/>
      <c r="BHR14" s="325"/>
      <c r="BHS14" s="325"/>
      <c r="BHT14" s="325"/>
      <c r="BHU14" s="325"/>
      <c r="BHV14" s="325"/>
      <c r="BHW14" s="325"/>
      <c r="BHX14" s="325"/>
      <c r="BHY14" s="325"/>
      <c r="BHZ14" s="325"/>
      <c r="BIA14" s="325"/>
      <c r="BIB14" s="325"/>
      <c r="BIC14" s="325"/>
      <c r="BID14" s="325"/>
      <c r="BIE14" s="325"/>
      <c r="BIF14" s="325"/>
      <c r="BIG14" s="325"/>
      <c r="BIH14" s="325"/>
      <c r="BII14" s="325"/>
      <c r="BIJ14" s="325"/>
      <c r="BIK14" s="325"/>
      <c r="BIL14" s="325"/>
      <c r="BIM14" s="325"/>
      <c r="BIN14" s="325"/>
      <c r="BIO14" s="325"/>
      <c r="BIP14" s="325"/>
      <c r="BIQ14" s="325"/>
      <c r="BIR14" s="325"/>
      <c r="BIS14" s="325"/>
      <c r="BIT14" s="325"/>
      <c r="BIU14" s="325"/>
      <c r="BIV14" s="325"/>
      <c r="BIW14" s="325"/>
      <c r="BIX14" s="325"/>
      <c r="BIY14" s="325"/>
      <c r="BIZ14" s="325"/>
      <c r="BJA14" s="325"/>
      <c r="BJB14" s="325"/>
      <c r="BJC14" s="325"/>
      <c r="BJD14" s="325"/>
      <c r="BJE14" s="325"/>
      <c r="BJF14" s="325"/>
      <c r="BJG14" s="325"/>
      <c r="BJH14" s="325"/>
      <c r="BJI14" s="325"/>
      <c r="BJJ14" s="325"/>
      <c r="BJK14" s="325"/>
      <c r="BJL14" s="325"/>
      <c r="BJM14" s="325"/>
      <c r="BJN14" s="325"/>
      <c r="BJO14" s="325"/>
      <c r="BJP14" s="325"/>
      <c r="BJQ14" s="325"/>
      <c r="BJR14" s="325"/>
      <c r="BJS14" s="325"/>
      <c r="BJT14" s="325"/>
      <c r="BJU14" s="325"/>
      <c r="BJV14" s="325"/>
      <c r="BJW14" s="325"/>
      <c r="BJX14" s="325"/>
      <c r="BJY14" s="325"/>
      <c r="BJZ14" s="325"/>
      <c r="BKA14" s="325"/>
      <c r="BKB14" s="325"/>
      <c r="BKC14" s="325"/>
      <c r="BKD14" s="325"/>
      <c r="BKE14" s="325"/>
      <c r="BKF14" s="325"/>
      <c r="BKG14" s="325"/>
      <c r="BKH14" s="325"/>
      <c r="BKI14" s="325"/>
      <c r="BKJ14" s="325"/>
      <c r="BKK14" s="325"/>
      <c r="BKL14" s="325"/>
      <c r="BKM14" s="325"/>
      <c r="BKN14" s="325"/>
      <c r="BKO14" s="325"/>
      <c r="BKP14" s="325"/>
      <c r="BKQ14" s="325"/>
      <c r="BKR14" s="325"/>
      <c r="BKS14" s="325"/>
      <c r="BKT14" s="325"/>
      <c r="BKU14" s="325"/>
      <c r="BKV14" s="325"/>
      <c r="BKW14" s="325"/>
      <c r="BKX14" s="325"/>
      <c r="BKY14" s="325"/>
      <c r="BKZ14" s="325"/>
      <c r="BLA14" s="325"/>
      <c r="BLB14" s="325"/>
      <c r="BLC14" s="325"/>
      <c r="BLD14" s="325"/>
      <c r="BLE14" s="325"/>
      <c r="BLF14" s="325"/>
      <c r="BLG14" s="325"/>
      <c r="BLH14" s="325"/>
      <c r="BLI14" s="325"/>
      <c r="BLJ14" s="325"/>
      <c r="BLK14" s="325"/>
      <c r="BLL14" s="325"/>
      <c r="BLM14" s="325"/>
      <c r="BLN14" s="325"/>
      <c r="BLO14" s="325"/>
      <c r="BLP14" s="325"/>
      <c r="BLQ14" s="325"/>
      <c r="BLR14" s="325"/>
      <c r="BLS14" s="325"/>
      <c r="BLT14" s="325"/>
      <c r="BLU14" s="325"/>
      <c r="BLV14" s="325"/>
      <c r="BLW14" s="325"/>
      <c r="BLX14" s="325"/>
      <c r="BLY14" s="325"/>
      <c r="BLZ14" s="325"/>
      <c r="BMA14" s="325"/>
      <c r="BMB14" s="325"/>
      <c r="BMC14" s="325"/>
      <c r="BMD14" s="325"/>
      <c r="BME14" s="325"/>
      <c r="BMF14" s="325"/>
      <c r="BMG14" s="325"/>
      <c r="BMH14" s="325"/>
      <c r="BMI14" s="325"/>
      <c r="BMJ14" s="325"/>
      <c r="BMK14" s="325"/>
      <c r="BML14" s="325"/>
      <c r="BMM14" s="325"/>
      <c r="BMN14" s="325"/>
      <c r="BMO14" s="325"/>
      <c r="BMP14" s="325"/>
      <c r="BMQ14" s="325"/>
      <c r="BMR14" s="325"/>
      <c r="BMS14" s="325"/>
      <c r="BMT14" s="325"/>
      <c r="BMU14" s="325"/>
      <c r="BMV14" s="325"/>
      <c r="BMW14" s="325"/>
      <c r="BMX14" s="325"/>
      <c r="BMY14" s="325"/>
      <c r="BMZ14" s="325"/>
      <c r="BNA14" s="325"/>
      <c r="BNB14" s="325"/>
      <c r="BNC14" s="325"/>
      <c r="BND14" s="325"/>
      <c r="BNE14" s="325"/>
      <c r="BNF14" s="325"/>
      <c r="BNG14" s="325"/>
      <c r="BNH14" s="325"/>
      <c r="BNI14" s="325"/>
      <c r="BNJ14" s="325"/>
      <c r="BNK14" s="325"/>
      <c r="BNL14" s="325"/>
      <c r="BNM14" s="325"/>
      <c r="BNN14" s="325"/>
      <c r="BNO14" s="325"/>
      <c r="BNP14" s="325"/>
      <c r="BNQ14" s="325"/>
      <c r="BNR14" s="325"/>
      <c r="BNS14" s="325"/>
      <c r="BNT14" s="325"/>
      <c r="BNU14" s="325"/>
      <c r="BNV14" s="325"/>
      <c r="BNW14" s="325"/>
      <c r="BNX14" s="325"/>
      <c r="BNY14" s="325"/>
      <c r="BNZ14" s="325"/>
      <c r="BOA14" s="325"/>
      <c r="BOB14" s="325"/>
      <c r="BOC14" s="325"/>
      <c r="BOD14" s="325"/>
      <c r="BOE14" s="325"/>
      <c r="BOF14" s="325"/>
      <c r="BOG14" s="325"/>
      <c r="BOH14" s="325"/>
      <c r="BOI14" s="325"/>
      <c r="BOJ14" s="325"/>
      <c r="BOK14" s="325"/>
      <c r="BOL14" s="325"/>
      <c r="BOM14" s="325"/>
      <c r="BON14" s="325"/>
      <c r="BOO14" s="325"/>
      <c r="BOP14" s="325"/>
      <c r="BOQ14" s="325"/>
      <c r="BOR14" s="325"/>
      <c r="BOS14" s="325"/>
      <c r="BOT14" s="325"/>
      <c r="BOU14" s="325"/>
      <c r="BOV14" s="325"/>
      <c r="BOW14" s="325"/>
      <c r="BOX14" s="325"/>
      <c r="BOY14" s="325"/>
      <c r="BOZ14" s="325"/>
      <c r="BPA14" s="325"/>
      <c r="BPB14" s="325"/>
      <c r="BPC14" s="325"/>
      <c r="BPD14" s="325"/>
      <c r="BPE14" s="325"/>
      <c r="BPF14" s="325"/>
      <c r="BPG14" s="325"/>
      <c r="BPH14" s="325"/>
      <c r="BPI14" s="325"/>
      <c r="BPJ14" s="325"/>
      <c r="BPK14" s="325"/>
      <c r="BPL14" s="325"/>
      <c r="BPM14" s="325"/>
      <c r="BPN14" s="325"/>
      <c r="BPO14" s="325"/>
      <c r="BPP14" s="325"/>
      <c r="BPQ14" s="325"/>
      <c r="BPR14" s="325"/>
      <c r="BPS14" s="325"/>
      <c r="BPT14" s="325"/>
      <c r="BPU14" s="325"/>
      <c r="BPV14" s="325"/>
      <c r="BPW14" s="325"/>
      <c r="BPX14" s="325"/>
      <c r="BPY14" s="325"/>
      <c r="BPZ14" s="325"/>
      <c r="BQA14" s="325"/>
      <c r="BQB14" s="325"/>
      <c r="BQC14" s="325"/>
      <c r="BQD14" s="325"/>
      <c r="BQE14" s="325"/>
      <c r="BQF14" s="325"/>
      <c r="BQG14" s="325"/>
      <c r="BQH14" s="325"/>
      <c r="BQI14" s="325"/>
      <c r="BQJ14" s="325"/>
      <c r="BQK14" s="325"/>
      <c r="BQL14" s="325"/>
      <c r="BQM14" s="325"/>
      <c r="BQN14" s="325"/>
      <c r="BQO14" s="325"/>
      <c r="BQP14" s="325"/>
      <c r="BQQ14" s="325"/>
      <c r="BQR14" s="325"/>
      <c r="BQS14" s="325"/>
      <c r="BQT14" s="325"/>
      <c r="BQU14" s="325"/>
      <c r="BQV14" s="325"/>
      <c r="BQW14" s="325"/>
      <c r="BQX14" s="325"/>
      <c r="BQY14" s="325"/>
      <c r="BQZ14" s="325"/>
      <c r="BRA14" s="325"/>
      <c r="BRB14" s="325"/>
      <c r="BRC14" s="325"/>
      <c r="BRD14" s="325"/>
      <c r="BRE14" s="325"/>
      <c r="BRF14" s="325"/>
      <c r="BRG14" s="325"/>
      <c r="BRH14" s="325"/>
      <c r="BRI14" s="325"/>
      <c r="BRJ14" s="325"/>
      <c r="BRK14" s="325"/>
      <c r="BRL14" s="325"/>
      <c r="BRM14" s="325"/>
      <c r="BRN14" s="325"/>
      <c r="BRO14" s="325"/>
      <c r="BRP14" s="325"/>
      <c r="BRQ14" s="325"/>
      <c r="BRR14" s="325"/>
      <c r="BRS14" s="325"/>
      <c r="BRT14" s="325"/>
      <c r="BRU14" s="325"/>
      <c r="BRV14" s="325"/>
      <c r="BRW14" s="325"/>
      <c r="BRX14" s="325"/>
      <c r="BRY14" s="325"/>
      <c r="BRZ14" s="325"/>
      <c r="BSA14" s="325"/>
      <c r="BSB14" s="325"/>
      <c r="BSC14" s="325"/>
      <c r="BSD14" s="325"/>
      <c r="BSE14" s="325"/>
      <c r="BSF14" s="325"/>
      <c r="BSG14" s="325"/>
      <c r="BSH14" s="325"/>
      <c r="BSI14" s="325"/>
      <c r="BSJ14" s="325"/>
      <c r="BSK14" s="325"/>
      <c r="BSL14" s="325"/>
      <c r="BSM14" s="325"/>
      <c r="BSN14" s="325"/>
      <c r="BSO14" s="325"/>
      <c r="BSP14" s="325"/>
      <c r="BSQ14" s="325"/>
      <c r="BSR14" s="325"/>
      <c r="BSS14" s="325"/>
      <c r="BST14" s="325"/>
      <c r="BSU14" s="325"/>
      <c r="BSV14" s="325"/>
      <c r="BSW14" s="325"/>
      <c r="BSX14" s="325"/>
      <c r="BSY14" s="325"/>
      <c r="BSZ14" s="325"/>
      <c r="BTA14" s="325"/>
      <c r="BTB14" s="325"/>
      <c r="BTC14" s="325"/>
      <c r="BTD14" s="325"/>
      <c r="BTE14" s="325"/>
      <c r="BTF14" s="325"/>
      <c r="BTG14" s="325"/>
      <c r="BTH14" s="325"/>
      <c r="BTI14" s="325"/>
      <c r="BTJ14" s="325"/>
      <c r="BTK14" s="325"/>
      <c r="BTL14" s="325"/>
      <c r="BTM14" s="325"/>
      <c r="BTN14" s="325"/>
      <c r="BTO14" s="325"/>
      <c r="BTP14" s="325"/>
      <c r="BTQ14" s="325"/>
      <c r="BTR14" s="325"/>
      <c r="BTS14" s="325"/>
      <c r="BTT14" s="325"/>
      <c r="BTU14" s="325"/>
      <c r="BTV14" s="325"/>
      <c r="BTW14" s="325"/>
      <c r="BTX14" s="325"/>
      <c r="BTY14" s="325"/>
      <c r="BTZ14" s="325"/>
      <c r="BUA14" s="325"/>
      <c r="BUB14" s="325"/>
      <c r="BUC14" s="325"/>
      <c r="BUD14" s="325"/>
      <c r="BUE14" s="325"/>
      <c r="BUF14" s="325"/>
      <c r="BUG14" s="325"/>
      <c r="BUH14" s="325"/>
      <c r="BUI14" s="325"/>
      <c r="BUJ14" s="325"/>
      <c r="BUK14" s="325"/>
      <c r="BUL14" s="325"/>
      <c r="BUM14" s="325"/>
      <c r="BUN14" s="325"/>
      <c r="BUO14" s="325"/>
      <c r="BUP14" s="325"/>
      <c r="BUQ14" s="325"/>
      <c r="BUR14" s="325"/>
      <c r="BUS14" s="325"/>
      <c r="BUT14" s="325"/>
      <c r="BUU14" s="325"/>
      <c r="BUV14" s="325"/>
      <c r="BUW14" s="325"/>
      <c r="BUX14" s="325"/>
      <c r="BUY14" s="325"/>
      <c r="BUZ14" s="325"/>
      <c r="BVA14" s="325"/>
      <c r="BVB14" s="325"/>
      <c r="BVC14" s="325"/>
      <c r="BVD14" s="325"/>
      <c r="BVE14" s="325"/>
      <c r="BVF14" s="325"/>
      <c r="BVG14" s="325"/>
      <c r="BVH14" s="325"/>
      <c r="BVI14" s="325"/>
      <c r="BVJ14" s="325"/>
      <c r="BVK14" s="325"/>
      <c r="BVL14" s="325"/>
      <c r="BVM14" s="325"/>
      <c r="BVN14" s="325"/>
      <c r="BVO14" s="325"/>
      <c r="BVP14" s="325"/>
      <c r="BVQ14" s="325"/>
      <c r="BVR14" s="325"/>
      <c r="BVS14" s="325"/>
      <c r="BVT14" s="325"/>
      <c r="BVU14" s="325"/>
      <c r="BVV14" s="325"/>
      <c r="BVW14" s="325"/>
      <c r="BVX14" s="325"/>
      <c r="BVY14" s="325"/>
      <c r="BVZ14" s="325"/>
      <c r="BWA14" s="325"/>
      <c r="BWB14" s="325"/>
      <c r="BWC14" s="325"/>
      <c r="BWD14" s="325"/>
      <c r="BWE14" s="325"/>
      <c r="BWF14" s="325"/>
      <c r="BWG14" s="325"/>
      <c r="BWH14" s="325"/>
      <c r="BWI14" s="325"/>
      <c r="BWJ14" s="325"/>
      <c r="BWK14" s="325"/>
      <c r="BWL14" s="325"/>
      <c r="BWM14" s="325"/>
      <c r="BWN14" s="325"/>
      <c r="BWO14" s="325"/>
      <c r="BWP14" s="325"/>
      <c r="BWQ14" s="325"/>
      <c r="BWR14" s="325"/>
      <c r="BWS14" s="325"/>
      <c r="BWT14" s="325"/>
      <c r="BWU14" s="325"/>
      <c r="BWV14" s="325"/>
      <c r="BWW14" s="325"/>
      <c r="BWX14" s="325"/>
      <c r="BWY14" s="325"/>
      <c r="BWZ14" s="325"/>
      <c r="BXA14" s="325"/>
      <c r="BXB14" s="325"/>
      <c r="BXC14" s="325"/>
      <c r="BXD14" s="325"/>
      <c r="BXE14" s="325"/>
      <c r="BXF14" s="325"/>
      <c r="BXG14" s="325"/>
      <c r="BXH14" s="325"/>
      <c r="BXI14" s="325"/>
      <c r="BXJ14" s="325"/>
      <c r="BXK14" s="325"/>
      <c r="BXL14" s="325"/>
      <c r="BXM14" s="325"/>
      <c r="BXN14" s="325"/>
      <c r="BXO14" s="325"/>
      <c r="BXP14" s="325"/>
      <c r="BXQ14" s="325"/>
      <c r="BXR14" s="325"/>
      <c r="BXS14" s="325"/>
      <c r="BXT14" s="325"/>
      <c r="BXU14" s="325"/>
      <c r="BXV14" s="325"/>
      <c r="BXW14" s="325"/>
      <c r="BXX14" s="325"/>
      <c r="BXY14" s="325"/>
      <c r="BXZ14" s="325"/>
      <c r="BYA14" s="325"/>
      <c r="BYB14" s="325"/>
      <c r="BYC14" s="325"/>
      <c r="BYD14" s="325"/>
      <c r="BYE14" s="325"/>
      <c r="BYF14" s="325"/>
      <c r="BYG14" s="325"/>
      <c r="BYH14" s="325"/>
      <c r="BYI14" s="325"/>
      <c r="BYJ14" s="325"/>
      <c r="BYK14" s="325"/>
      <c r="BYL14" s="325"/>
      <c r="BYM14" s="325"/>
      <c r="BYN14" s="325"/>
      <c r="BYO14" s="325"/>
      <c r="BYP14" s="325"/>
      <c r="BYQ14" s="325"/>
      <c r="BYR14" s="325"/>
      <c r="BYS14" s="325"/>
      <c r="BYT14" s="325"/>
      <c r="BYU14" s="325"/>
      <c r="BYV14" s="325"/>
      <c r="BYW14" s="325"/>
      <c r="BYX14" s="325"/>
      <c r="BYY14" s="325"/>
      <c r="BYZ14" s="325"/>
      <c r="BZA14" s="325"/>
      <c r="BZB14" s="325"/>
      <c r="BZC14" s="325"/>
      <c r="BZD14" s="325"/>
      <c r="BZE14" s="325"/>
      <c r="BZF14" s="325"/>
      <c r="BZG14" s="325"/>
      <c r="BZH14" s="325"/>
      <c r="BZI14" s="325"/>
      <c r="BZJ14" s="325"/>
      <c r="BZK14" s="325"/>
      <c r="BZL14" s="325"/>
      <c r="BZM14" s="325"/>
      <c r="BZN14" s="325"/>
      <c r="BZO14" s="325"/>
      <c r="BZP14" s="325"/>
      <c r="BZQ14" s="325"/>
      <c r="BZR14" s="325"/>
      <c r="BZS14" s="325"/>
      <c r="BZT14" s="325"/>
      <c r="BZU14" s="325"/>
      <c r="BZV14" s="325"/>
      <c r="BZW14" s="325"/>
      <c r="BZX14" s="325"/>
      <c r="BZY14" s="325"/>
      <c r="BZZ14" s="325"/>
      <c r="CAA14" s="325"/>
      <c r="CAB14" s="325"/>
      <c r="CAC14" s="325"/>
      <c r="CAD14" s="325"/>
      <c r="CAE14" s="325"/>
      <c r="CAF14" s="325"/>
      <c r="CAG14" s="325"/>
      <c r="CAH14" s="325"/>
      <c r="CAI14" s="325"/>
      <c r="CAJ14" s="325"/>
      <c r="CAK14" s="325"/>
      <c r="CAL14" s="325"/>
      <c r="CAM14" s="325"/>
      <c r="CAN14" s="325"/>
      <c r="CAO14" s="325"/>
      <c r="CAP14" s="325"/>
      <c r="CAQ14" s="325"/>
      <c r="CAR14" s="325"/>
      <c r="CAS14" s="325"/>
      <c r="CAT14" s="325"/>
      <c r="CAU14" s="325"/>
      <c r="CAV14" s="325"/>
      <c r="CAW14" s="325"/>
      <c r="CAX14" s="325"/>
      <c r="CAY14" s="325"/>
      <c r="CAZ14" s="325"/>
      <c r="CBA14" s="325"/>
      <c r="CBB14" s="325"/>
      <c r="CBC14" s="325"/>
      <c r="CBD14" s="325"/>
      <c r="CBE14" s="325"/>
      <c r="CBF14" s="325"/>
      <c r="CBG14" s="325"/>
      <c r="CBH14" s="325"/>
      <c r="CBI14" s="325"/>
      <c r="CBJ14" s="325"/>
      <c r="CBK14" s="325"/>
      <c r="CBL14" s="325"/>
      <c r="CBM14" s="325"/>
      <c r="CBN14" s="325"/>
      <c r="CBO14" s="325"/>
      <c r="CBP14" s="325"/>
      <c r="CBQ14" s="325"/>
      <c r="CBR14" s="325"/>
      <c r="CBS14" s="325"/>
      <c r="CBT14" s="325"/>
      <c r="CBU14" s="325"/>
      <c r="CBV14" s="325"/>
      <c r="CBW14" s="325"/>
      <c r="CBX14" s="325"/>
      <c r="CBY14" s="325"/>
      <c r="CBZ14" s="325"/>
      <c r="CCA14" s="325"/>
      <c r="CCB14" s="325"/>
      <c r="CCC14" s="325"/>
      <c r="CCD14" s="325"/>
      <c r="CCE14" s="325"/>
      <c r="CCF14" s="325"/>
      <c r="CCG14" s="325"/>
      <c r="CCH14" s="325"/>
      <c r="CCI14" s="325"/>
      <c r="CCJ14" s="325"/>
      <c r="CCK14" s="325"/>
      <c r="CCL14" s="325"/>
      <c r="CCM14" s="325"/>
      <c r="CCN14" s="325"/>
      <c r="CCO14" s="325"/>
      <c r="CCP14" s="325"/>
      <c r="CCQ14" s="325"/>
      <c r="CCR14" s="325"/>
      <c r="CCS14" s="325"/>
      <c r="CCT14" s="325"/>
      <c r="CCU14" s="325"/>
      <c r="CCV14" s="325"/>
      <c r="CCW14" s="325"/>
      <c r="CCX14" s="325"/>
      <c r="CCY14" s="325"/>
      <c r="CCZ14" s="325"/>
      <c r="CDA14" s="325"/>
      <c r="CDB14" s="325"/>
      <c r="CDC14" s="325"/>
      <c r="CDD14" s="325"/>
      <c r="CDE14" s="325"/>
      <c r="CDF14" s="325"/>
      <c r="CDG14" s="325"/>
      <c r="CDH14" s="325"/>
      <c r="CDI14" s="325"/>
      <c r="CDJ14" s="325"/>
      <c r="CDK14" s="325"/>
      <c r="CDL14" s="325"/>
      <c r="CDM14" s="325"/>
      <c r="CDN14" s="325"/>
      <c r="CDO14" s="325"/>
      <c r="CDP14" s="325"/>
      <c r="CDQ14" s="325"/>
      <c r="CDR14" s="325"/>
      <c r="CDS14" s="325"/>
      <c r="CDT14" s="325"/>
      <c r="CDU14" s="325"/>
      <c r="CDV14" s="325"/>
      <c r="CDW14" s="325"/>
      <c r="CDX14" s="325"/>
      <c r="CDY14" s="325"/>
      <c r="CDZ14" s="325"/>
      <c r="CEA14" s="325"/>
      <c r="CEB14" s="325"/>
      <c r="CEC14" s="325"/>
      <c r="CED14" s="325"/>
      <c r="CEE14" s="325"/>
      <c r="CEF14" s="325"/>
      <c r="CEG14" s="325"/>
      <c r="CEH14" s="325"/>
      <c r="CEI14" s="325"/>
      <c r="CEJ14" s="325"/>
      <c r="CEK14" s="325"/>
      <c r="CEL14" s="325"/>
      <c r="CEM14" s="325"/>
      <c r="CEN14" s="325"/>
      <c r="CEO14" s="325"/>
      <c r="CEP14" s="325"/>
      <c r="CEQ14" s="325"/>
      <c r="CER14" s="325"/>
      <c r="CES14" s="325"/>
      <c r="CET14" s="325"/>
      <c r="CEU14" s="325"/>
      <c r="CEV14" s="325"/>
      <c r="CEW14" s="325"/>
      <c r="CEX14" s="325"/>
      <c r="CEY14" s="325"/>
      <c r="CEZ14" s="325"/>
      <c r="CFA14" s="325"/>
      <c r="CFB14" s="325"/>
      <c r="CFC14" s="325"/>
      <c r="CFD14" s="325"/>
      <c r="CFE14" s="325"/>
      <c r="CFF14" s="325"/>
      <c r="CFG14" s="325"/>
      <c r="CFH14" s="325"/>
      <c r="CFI14" s="325"/>
      <c r="CFJ14" s="325"/>
      <c r="CFK14" s="325"/>
      <c r="CFL14" s="325"/>
      <c r="CFM14" s="325"/>
      <c r="CFN14" s="325"/>
      <c r="CFO14" s="325"/>
      <c r="CFP14" s="325"/>
      <c r="CFQ14" s="325"/>
      <c r="CFR14" s="325"/>
      <c r="CFS14" s="325"/>
      <c r="CFT14" s="325"/>
      <c r="CFU14" s="325"/>
      <c r="CFV14" s="325"/>
      <c r="CFW14" s="325"/>
      <c r="CFX14" s="325"/>
      <c r="CFY14" s="325"/>
      <c r="CFZ14" s="325"/>
      <c r="CGA14" s="325"/>
      <c r="CGB14" s="325"/>
      <c r="CGC14" s="325"/>
      <c r="CGD14" s="325"/>
      <c r="CGE14" s="325"/>
      <c r="CGF14" s="325"/>
      <c r="CGG14" s="325"/>
      <c r="CGH14" s="325"/>
      <c r="CGI14" s="325"/>
      <c r="CGJ14" s="325"/>
      <c r="CGK14" s="325"/>
      <c r="CGL14" s="325"/>
      <c r="CGM14" s="325"/>
      <c r="CGN14" s="325"/>
      <c r="CGO14" s="325"/>
      <c r="CGP14" s="325"/>
      <c r="CGQ14" s="325"/>
      <c r="CGR14" s="325"/>
      <c r="CGS14" s="325"/>
      <c r="CGT14" s="325"/>
      <c r="CGU14" s="325"/>
      <c r="CGV14" s="325"/>
      <c r="CGW14" s="325"/>
      <c r="CGX14" s="325"/>
      <c r="CGY14" s="325"/>
      <c r="CGZ14" s="325"/>
      <c r="CHA14" s="325"/>
      <c r="CHB14" s="325"/>
      <c r="CHC14" s="325"/>
      <c r="CHD14" s="325"/>
      <c r="CHE14" s="325"/>
      <c r="CHF14" s="325"/>
      <c r="CHG14" s="325"/>
      <c r="CHH14" s="325"/>
      <c r="CHI14" s="325"/>
      <c r="CHJ14" s="325"/>
      <c r="CHK14" s="325"/>
      <c r="CHL14" s="325"/>
      <c r="CHM14" s="325"/>
      <c r="CHN14" s="325"/>
      <c r="CHO14" s="325"/>
      <c r="CHP14" s="325"/>
      <c r="CHQ14" s="325"/>
      <c r="CHR14" s="325"/>
      <c r="CHS14" s="325"/>
      <c r="CHT14" s="325"/>
      <c r="CHU14" s="325"/>
      <c r="CHV14" s="325"/>
      <c r="CHW14" s="325"/>
      <c r="CHX14" s="325"/>
      <c r="CHY14" s="325"/>
      <c r="CHZ14" s="325"/>
      <c r="CIA14" s="325"/>
      <c r="CIB14" s="325"/>
      <c r="CIC14" s="325"/>
      <c r="CID14" s="325"/>
      <c r="CIE14" s="325"/>
      <c r="CIF14" s="325"/>
      <c r="CIG14" s="325"/>
      <c r="CIH14" s="325"/>
      <c r="CII14" s="325"/>
      <c r="CIJ14" s="325"/>
      <c r="CIK14" s="325"/>
      <c r="CIL14" s="325"/>
      <c r="CIM14" s="325"/>
      <c r="CIN14" s="325"/>
      <c r="CIO14" s="325"/>
      <c r="CIP14" s="325"/>
      <c r="CIQ14" s="325"/>
      <c r="CIR14" s="325"/>
      <c r="CIS14" s="325"/>
      <c r="CIT14" s="325"/>
      <c r="CIU14" s="325"/>
      <c r="CIV14" s="325"/>
      <c r="CIW14" s="325"/>
      <c r="CIX14" s="325"/>
      <c r="CIY14" s="325"/>
      <c r="CIZ14" s="325"/>
      <c r="CJA14" s="325"/>
      <c r="CJB14" s="325"/>
      <c r="CJC14" s="325"/>
      <c r="CJD14" s="325"/>
      <c r="CJE14" s="325"/>
      <c r="CJF14" s="325"/>
      <c r="CJG14" s="325"/>
      <c r="CJH14" s="325"/>
      <c r="CJI14" s="325"/>
      <c r="CJJ14" s="325"/>
      <c r="CJK14" s="325"/>
      <c r="CJL14" s="325"/>
      <c r="CJM14" s="325"/>
      <c r="CJN14" s="325"/>
      <c r="CJO14" s="325"/>
      <c r="CJP14" s="325"/>
      <c r="CJQ14" s="325"/>
      <c r="CJR14" s="325"/>
      <c r="CJS14" s="325"/>
      <c r="CJT14" s="325"/>
      <c r="CJU14" s="325"/>
      <c r="CJV14" s="325"/>
      <c r="CJW14" s="325"/>
      <c r="CJX14" s="325"/>
      <c r="CJY14" s="325"/>
      <c r="CJZ14" s="325"/>
      <c r="CKA14" s="325"/>
      <c r="CKB14" s="325"/>
      <c r="CKC14" s="325"/>
      <c r="CKD14" s="325"/>
      <c r="CKE14" s="325"/>
      <c r="CKF14" s="325"/>
      <c r="CKG14" s="325"/>
      <c r="CKH14" s="325"/>
      <c r="CKI14" s="325"/>
      <c r="CKJ14" s="325"/>
      <c r="CKK14" s="325"/>
      <c r="CKL14" s="325"/>
      <c r="CKM14" s="325"/>
      <c r="CKN14" s="325"/>
      <c r="CKO14" s="325"/>
      <c r="CKP14" s="325"/>
      <c r="CKQ14" s="325"/>
      <c r="CKR14" s="325"/>
      <c r="CKS14" s="325"/>
      <c r="CKT14" s="325"/>
      <c r="CKU14" s="325"/>
      <c r="CKV14" s="325"/>
      <c r="CKW14" s="325"/>
      <c r="CKX14" s="325"/>
      <c r="CKY14" s="325"/>
      <c r="CKZ14" s="325"/>
      <c r="CLA14" s="325"/>
      <c r="CLB14" s="325"/>
      <c r="CLC14" s="325"/>
      <c r="CLD14" s="325"/>
      <c r="CLE14" s="325"/>
      <c r="CLF14" s="325"/>
      <c r="CLG14" s="325"/>
      <c r="CLH14" s="325"/>
      <c r="CLI14" s="325"/>
      <c r="CLJ14" s="325"/>
      <c r="CLK14" s="325"/>
      <c r="CLL14" s="325"/>
      <c r="CLM14" s="325"/>
      <c r="CLN14" s="325"/>
      <c r="CLO14" s="325"/>
      <c r="CLP14" s="325"/>
      <c r="CLQ14" s="325"/>
      <c r="CLR14" s="325"/>
      <c r="CLS14" s="325"/>
      <c r="CLT14" s="325"/>
      <c r="CLU14" s="325"/>
      <c r="CLV14" s="325"/>
      <c r="CLW14" s="325"/>
      <c r="CLX14" s="325"/>
      <c r="CLY14" s="325"/>
      <c r="CLZ14" s="325"/>
      <c r="CMA14" s="325"/>
      <c r="CMB14" s="325"/>
      <c r="CMC14" s="325"/>
      <c r="CMD14" s="325"/>
      <c r="CME14" s="325"/>
      <c r="CMF14" s="325"/>
      <c r="CMG14" s="325"/>
      <c r="CMH14" s="325"/>
      <c r="CMI14" s="325"/>
      <c r="CMJ14" s="325"/>
      <c r="CMK14" s="325"/>
      <c r="CML14" s="325"/>
      <c r="CMM14" s="325"/>
      <c r="CMN14" s="325"/>
      <c r="CMO14" s="325"/>
      <c r="CMP14" s="325"/>
      <c r="CMQ14" s="325"/>
      <c r="CMR14" s="325"/>
      <c r="CMS14" s="325"/>
      <c r="CMT14" s="325"/>
      <c r="CMU14" s="325"/>
      <c r="CMV14" s="325"/>
      <c r="CMW14" s="325"/>
      <c r="CMX14" s="325"/>
      <c r="CMY14" s="325"/>
      <c r="CMZ14" s="325"/>
      <c r="CNA14" s="325"/>
      <c r="CNB14" s="325"/>
      <c r="CNC14" s="325"/>
      <c r="CND14" s="325"/>
      <c r="CNE14" s="325"/>
      <c r="CNF14" s="325"/>
      <c r="CNG14" s="325"/>
      <c r="CNH14" s="325"/>
      <c r="CNI14" s="325"/>
      <c r="CNJ14" s="325"/>
      <c r="CNK14" s="325"/>
      <c r="CNL14" s="325"/>
      <c r="CNM14" s="325"/>
      <c r="CNN14" s="325"/>
      <c r="CNO14" s="325"/>
      <c r="CNP14" s="325"/>
      <c r="CNQ14" s="325"/>
      <c r="CNR14" s="325"/>
      <c r="CNS14" s="325"/>
      <c r="CNT14" s="325"/>
      <c r="CNU14" s="325"/>
      <c r="CNV14" s="325"/>
      <c r="CNW14" s="325"/>
      <c r="CNX14" s="325"/>
      <c r="CNY14" s="325"/>
      <c r="CNZ14" s="325"/>
      <c r="COA14" s="325"/>
      <c r="COB14" s="325"/>
      <c r="COC14" s="325"/>
      <c r="COD14" s="325"/>
      <c r="COE14" s="325"/>
      <c r="COF14" s="325"/>
      <c r="COG14" s="325"/>
      <c r="COH14" s="325"/>
      <c r="COI14" s="325"/>
      <c r="COJ14" s="325"/>
      <c r="COK14" s="325"/>
      <c r="COL14" s="325"/>
      <c r="COM14" s="325"/>
      <c r="CON14" s="325"/>
      <c r="COO14" s="325"/>
      <c r="COP14" s="325"/>
      <c r="COQ14" s="325"/>
      <c r="COR14" s="325"/>
      <c r="COS14" s="325"/>
      <c r="COT14" s="325"/>
      <c r="COU14" s="325"/>
      <c r="COV14" s="325"/>
      <c r="COW14" s="325"/>
      <c r="COX14" s="325"/>
      <c r="COY14" s="325"/>
      <c r="COZ14" s="325"/>
      <c r="CPA14" s="325"/>
      <c r="CPB14" s="325"/>
      <c r="CPC14" s="325"/>
      <c r="CPD14" s="325"/>
      <c r="CPE14" s="325"/>
      <c r="CPF14" s="325"/>
      <c r="CPG14" s="325"/>
      <c r="CPH14" s="325"/>
      <c r="CPI14" s="325"/>
      <c r="CPJ14" s="325"/>
      <c r="CPK14" s="325"/>
      <c r="CPL14" s="325"/>
      <c r="CPM14" s="325"/>
      <c r="CPN14" s="325"/>
      <c r="CPO14" s="325"/>
      <c r="CPP14" s="325"/>
      <c r="CPQ14" s="325"/>
      <c r="CPR14" s="325"/>
      <c r="CPS14" s="325"/>
      <c r="CPT14" s="325"/>
      <c r="CPU14" s="325"/>
      <c r="CPV14" s="325"/>
      <c r="CPW14" s="325"/>
      <c r="CPX14" s="325"/>
      <c r="CPY14" s="325"/>
      <c r="CPZ14" s="325"/>
      <c r="CQA14" s="325"/>
      <c r="CQB14" s="325"/>
      <c r="CQC14" s="325"/>
      <c r="CQD14" s="325"/>
      <c r="CQE14" s="325"/>
      <c r="CQF14" s="325"/>
      <c r="CQG14" s="325"/>
      <c r="CQH14" s="325"/>
      <c r="CQI14" s="325"/>
      <c r="CQJ14" s="325"/>
      <c r="CQK14" s="325"/>
      <c r="CQL14" s="325"/>
      <c r="CQM14" s="325"/>
      <c r="CQN14" s="325"/>
      <c r="CQO14" s="325"/>
      <c r="CQP14" s="325"/>
      <c r="CQQ14" s="325"/>
      <c r="CQR14" s="325"/>
      <c r="CQS14" s="325"/>
      <c r="CQT14" s="325"/>
      <c r="CQU14" s="325"/>
      <c r="CQV14" s="325"/>
      <c r="CQW14" s="325"/>
      <c r="CQX14" s="325"/>
      <c r="CQY14" s="325"/>
      <c r="CQZ14" s="325"/>
      <c r="CRA14" s="325"/>
      <c r="CRB14" s="325"/>
      <c r="CRC14" s="325"/>
      <c r="CRD14" s="325"/>
      <c r="CRE14" s="325"/>
      <c r="CRF14" s="325"/>
      <c r="CRG14" s="325"/>
      <c r="CRH14" s="325"/>
      <c r="CRI14" s="325"/>
      <c r="CRJ14" s="325"/>
      <c r="CRK14" s="325"/>
      <c r="CRL14" s="325"/>
      <c r="CRM14" s="325"/>
      <c r="CRN14" s="325"/>
      <c r="CRO14" s="325"/>
      <c r="CRP14" s="325"/>
      <c r="CRQ14" s="325"/>
      <c r="CRR14" s="325"/>
      <c r="CRS14" s="325"/>
      <c r="CRT14" s="325"/>
      <c r="CRU14" s="325"/>
      <c r="CRV14" s="325"/>
      <c r="CRW14" s="325"/>
      <c r="CRX14" s="325"/>
      <c r="CRY14" s="325"/>
      <c r="CRZ14" s="325"/>
      <c r="CSA14" s="325"/>
      <c r="CSB14" s="325"/>
      <c r="CSC14" s="325"/>
      <c r="CSD14" s="325"/>
      <c r="CSE14" s="325"/>
      <c r="CSF14" s="325"/>
      <c r="CSG14" s="325"/>
      <c r="CSH14" s="325"/>
      <c r="CSI14" s="325"/>
      <c r="CSJ14" s="325"/>
      <c r="CSK14" s="325"/>
      <c r="CSL14" s="325"/>
      <c r="CSM14" s="325"/>
      <c r="CSN14" s="325"/>
      <c r="CSO14" s="325"/>
      <c r="CSP14" s="325"/>
      <c r="CSQ14" s="325"/>
      <c r="CSR14" s="325"/>
      <c r="CSS14" s="325"/>
      <c r="CST14" s="325"/>
      <c r="CSU14" s="325"/>
      <c r="CSV14" s="325"/>
      <c r="CSW14" s="325"/>
      <c r="CSX14" s="325"/>
      <c r="CSY14" s="325"/>
      <c r="CSZ14" s="325"/>
      <c r="CTA14" s="325"/>
      <c r="CTB14" s="325"/>
      <c r="CTC14" s="325"/>
      <c r="CTD14" s="325"/>
      <c r="CTE14" s="325"/>
      <c r="CTF14" s="325"/>
      <c r="CTG14" s="325"/>
      <c r="CTH14" s="325"/>
      <c r="CTI14" s="325"/>
      <c r="CTJ14" s="325"/>
      <c r="CTK14" s="325"/>
      <c r="CTL14" s="325"/>
      <c r="CTM14" s="325"/>
      <c r="CTN14" s="325"/>
      <c r="CTO14" s="325"/>
      <c r="CTP14" s="325"/>
      <c r="CTQ14" s="325"/>
      <c r="CTR14" s="325"/>
      <c r="CTS14" s="325"/>
      <c r="CTT14" s="325"/>
      <c r="CTU14" s="325"/>
      <c r="CTV14" s="325"/>
      <c r="CTW14" s="325"/>
      <c r="CTX14" s="325"/>
      <c r="CTY14" s="325"/>
      <c r="CTZ14" s="325"/>
      <c r="CUA14" s="325"/>
      <c r="CUB14" s="325"/>
      <c r="CUC14" s="325"/>
      <c r="CUD14" s="325"/>
      <c r="CUE14" s="325"/>
      <c r="CUF14" s="325"/>
      <c r="CUG14" s="325"/>
      <c r="CUH14" s="325"/>
      <c r="CUI14" s="325"/>
      <c r="CUJ14" s="325"/>
      <c r="CUK14" s="325"/>
      <c r="CUL14" s="325"/>
      <c r="CUM14" s="325"/>
      <c r="CUN14" s="325"/>
      <c r="CUO14" s="325"/>
      <c r="CUP14" s="325"/>
      <c r="CUQ14" s="325"/>
      <c r="CUR14" s="325"/>
      <c r="CUS14" s="325"/>
      <c r="CUT14" s="325"/>
      <c r="CUU14" s="325"/>
      <c r="CUV14" s="325"/>
      <c r="CUW14" s="325"/>
      <c r="CUX14" s="325"/>
      <c r="CUY14" s="325"/>
      <c r="CUZ14" s="325"/>
      <c r="CVA14" s="325"/>
      <c r="CVB14" s="325"/>
      <c r="CVC14" s="325"/>
      <c r="CVD14" s="325"/>
      <c r="CVE14" s="325"/>
      <c r="CVF14" s="325"/>
      <c r="CVG14" s="325"/>
      <c r="CVH14" s="325"/>
      <c r="CVI14" s="325"/>
      <c r="CVJ14" s="325"/>
      <c r="CVK14" s="325"/>
      <c r="CVL14" s="325"/>
      <c r="CVM14" s="325"/>
      <c r="CVN14" s="325"/>
      <c r="CVO14" s="325"/>
      <c r="CVP14" s="325"/>
      <c r="CVQ14" s="325"/>
      <c r="CVR14" s="325"/>
      <c r="CVS14" s="325"/>
      <c r="CVT14" s="325"/>
      <c r="CVU14" s="325"/>
      <c r="CVV14" s="325"/>
      <c r="CVW14" s="325"/>
      <c r="CVX14" s="325"/>
      <c r="CVY14" s="325"/>
      <c r="CVZ14" s="325"/>
      <c r="CWA14" s="325"/>
      <c r="CWB14" s="325"/>
      <c r="CWC14" s="325"/>
      <c r="CWD14" s="325"/>
      <c r="CWE14" s="325"/>
      <c r="CWF14" s="325"/>
      <c r="CWG14" s="325"/>
      <c r="CWH14" s="325"/>
      <c r="CWI14" s="325"/>
      <c r="CWJ14" s="325"/>
      <c r="CWK14" s="325"/>
      <c r="CWL14" s="325"/>
      <c r="CWM14" s="325"/>
      <c r="CWN14" s="325"/>
      <c r="CWO14" s="325"/>
      <c r="CWP14" s="325"/>
      <c r="CWQ14" s="325"/>
      <c r="CWR14" s="325"/>
      <c r="CWS14" s="325"/>
      <c r="CWT14" s="325"/>
      <c r="CWU14" s="325"/>
      <c r="CWV14" s="325"/>
      <c r="CWW14" s="325"/>
      <c r="CWX14" s="325"/>
      <c r="CWY14" s="325"/>
      <c r="CWZ14" s="325"/>
      <c r="CXA14" s="325"/>
      <c r="CXB14" s="325"/>
      <c r="CXC14" s="325"/>
      <c r="CXD14" s="325"/>
      <c r="CXE14" s="325"/>
      <c r="CXF14" s="325"/>
      <c r="CXG14" s="325"/>
      <c r="CXH14" s="325"/>
      <c r="CXI14" s="325"/>
      <c r="CXJ14" s="325"/>
      <c r="CXK14" s="325"/>
      <c r="CXL14" s="325"/>
      <c r="CXM14" s="325"/>
      <c r="CXN14" s="325"/>
      <c r="CXO14" s="325"/>
      <c r="CXP14" s="325"/>
      <c r="CXQ14" s="325"/>
      <c r="CXR14" s="325"/>
      <c r="CXS14" s="325"/>
      <c r="CXT14" s="325"/>
      <c r="CXU14" s="325"/>
      <c r="CXV14" s="325"/>
      <c r="CXW14" s="325"/>
      <c r="CXX14" s="325"/>
      <c r="CXY14" s="325"/>
      <c r="CXZ14" s="325"/>
      <c r="CYA14" s="325"/>
      <c r="CYB14" s="325"/>
      <c r="CYC14" s="325"/>
      <c r="CYD14" s="325"/>
      <c r="CYE14" s="325"/>
      <c r="CYF14" s="325"/>
      <c r="CYG14" s="325"/>
      <c r="CYH14" s="325"/>
      <c r="CYI14" s="325"/>
      <c r="CYJ14" s="325"/>
      <c r="CYK14" s="325"/>
      <c r="CYL14" s="325"/>
      <c r="CYM14" s="325"/>
      <c r="CYN14" s="325"/>
      <c r="CYO14" s="325"/>
      <c r="CYP14" s="325"/>
      <c r="CYQ14" s="325"/>
      <c r="CYR14" s="325"/>
      <c r="CYS14" s="325"/>
      <c r="CYT14" s="325"/>
      <c r="CYU14" s="325"/>
      <c r="CYV14" s="325"/>
      <c r="CYW14" s="325"/>
      <c r="CYX14" s="325"/>
      <c r="CYY14" s="325"/>
      <c r="CYZ14" s="325"/>
      <c r="CZA14" s="325"/>
      <c r="CZB14" s="325"/>
      <c r="CZC14" s="325"/>
      <c r="CZD14" s="325"/>
      <c r="CZE14" s="325"/>
      <c r="CZF14" s="325"/>
      <c r="CZG14" s="325"/>
      <c r="CZH14" s="325"/>
      <c r="CZI14" s="325"/>
      <c r="CZJ14" s="325"/>
      <c r="CZK14" s="325"/>
      <c r="CZL14" s="325"/>
      <c r="CZM14" s="325"/>
      <c r="CZN14" s="325"/>
      <c r="CZO14" s="325"/>
      <c r="CZP14" s="325"/>
      <c r="CZQ14" s="325"/>
      <c r="CZR14" s="325"/>
      <c r="CZS14" s="325"/>
      <c r="CZT14" s="325"/>
      <c r="CZU14" s="325"/>
      <c r="CZV14" s="325"/>
      <c r="CZW14" s="325"/>
      <c r="CZX14" s="325"/>
      <c r="CZY14" s="325"/>
      <c r="CZZ14" s="325"/>
      <c r="DAA14" s="325"/>
      <c r="DAB14" s="325"/>
      <c r="DAC14" s="325"/>
      <c r="DAD14" s="325"/>
      <c r="DAE14" s="325"/>
      <c r="DAF14" s="325"/>
      <c r="DAG14" s="325"/>
      <c r="DAH14" s="325"/>
      <c r="DAI14" s="325"/>
      <c r="DAJ14" s="325"/>
      <c r="DAK14" s="325"/>
      <c r="DAL14" s="325"/>
      <c r="DAM14" s="325"/>
      <c r="DAN14" s="325"/>
      <c r="DAO14" s="325"/>
      <c r="DAP14" s="325"/>
      <c r="DAQ14" s="325"/>
      <c r="DAR14" s="325"/>
      <c r="DAS14" s="325"/>
      <c r="DAT14" s="325"/>
      <c r="DAU14" s="325"/>
      <c r="DAV14" s="325"/>
      <c r="DAW14" s="325"/>
      <c r="DAX14" s="325"/>
      <c r="DAY14" s="325"/>
      <c r="DAZ14" s="325"/>
      <c r="DBA14" s="325"/>
      <c r="DBB14" s="325"/>
      <c r="DBC14" s="325"/>
      <c r="DBD14" s="325"/>
      <c r="DBE14" s="325"/>
      <c r="DBF14" s="325"/>
      <c r="DBG14" s="325"/>
      <c r="DBH14" s="325"/>
      <c r="DBI14" s="325"/>
      <c r="DBJ14" s="325"/>
      <c r="DBK14" s="325"/>
      <c r="DBL14" s="325"/>
      <c r="DBM14" s="325"/>
      <c r="DBN14" s="325"/>
      <c r="DBO14" s="325"/>
      <c r="DBP14" s="325"/>
      <c r="DBQ14" s="325"/>
      <c r="DBR14" s="325"/>
      <c r="DBS14" s="325"/>
      <c r="DBT14" s="325"/>
      <c r="DBU14" s="325"/>
      <c r="DBV14" s="325"/>
      <c r="DBW14" s="325"/>
      <c r="DBX14" s="325"/>
      <c r="DBY14" s="325"/>
      <c r="DBZ14" s="325"/>
      <c r="DCA14" s="325"/>
      <c r="DCB14" s="325"/>
      <c r="DCC14" s="325"/>
      <c r="DCD14" s="325"/>
      <c r="DCE14" s="325"/>
      <c r="DCF14" s="325"/>
      <c r="DCG14" s="325"/>
      <c r="DCH14" s="325"/>
      <c r="DCI14" s="325"/>
      <c r="DCJ14" s="325"/>
      <c r="DCK14" s="325"/>
      <c r="DCL14" s="325"/>
      <c r="DCM14" s="325"/>
      <c r="DCN14" s="325"/>
      <c r="DCO14" s="325"/>
      <c r="DCP14" s="325"/>
      <c r="DCQ14" s="325"/>
      <c r="DCR14" s="325"/>
      <c r="DCS14" s="325"/>
      <c r="DCT14" s="325"/>
      <c r="DCU14" s="325"/>
      <c r="DCV14" s="325"/>
      <c r="DCW14" s="325"/>
      <c r="DCX14" s="325"/>
      <c r="DCY14" s="325"/>
      <c r="DCZ14" s="325"/>
      <c r="DDA14" s="325"/>
      <c r="DDB14" s="325"/>
      <c r="DDC14" s="325"/>
      <c r="DDD14" s="325"/>
      <c r="DDE14" s="325"/>
      <c r="DDF14" s="325"/>
      <c r="DDG14" s="325"/>
      <c r="DDH14" s="325"/>
      <c r="DDI14" s="325"/>
      <c r="DDJ14" s="325"/>
      <c r="DDK14" s="325"/>
      <c r="DDL14" s="325"/>
      <c r="DDM14" s="325"/>
      <c r="DDN14" s="325"/>
      <c r="DDO14" s="325"/>
      <c r="DDP14" s="325"/>
      <c r="DDQ14" s="325"/>
      <c r="DDR14" s="325"/>
      <c r="DDS14" s="325"/>
      <c r="DDT14" s="325"/>
      <c r="DDU14" s="325"/>
      <c r="DDV14" s="325"/>
      <c r="DDW14" s="325"/>
      <c r="DDX14" s="325"/>
      <c r="DDY14" s="325"/>
      <c r="DDZ14" s="325"/>
      <c r="DEA14" s="325"/>
      <c r="DEB14" s="325"/>
      <c r="DEC14" s="325"/>
      <c r="DED14" s="325"/>
      <c r="DEE14" s="325"/>
      <c r="DEF14" s="325"/>
      <c r="DEG14" s="325"/>
      <c r="DEH14" s="325"/>
      <c r="DEI14" s="325"/>
      <c r="DEJ14" s="325"/>
      <c r="DEK14" s="325"/>
      <c r="DEL14" s="325"/>
      <c r="DEM14" s="325"/>
      <c r="DEN14" s="325"/>
      <c r="DEO14" s="325"/>
      <c r="DEP14" s="325"/>
      <c r="DEQ14" s="325"/>
      <c r="DER14" s="325"/>
      <c r="DES14" s="325"/>
      <c r="DET14" s="325"/>
      <c r="DEU14" s="325"/>
      <c r="DEV14" s="325"/>
      <c r="DEW14" s="325"/>
      <c r="DEX14" s="325"/>
      <c r="DEY14" s="325"/>
      <c r="DEZ14" s="325"/>
      <c r="DFA14" s="325"/>
      <c r="DFB14" s="325"/>
      <c r="DFC14" s="325"/>
      <c r="DFD14" s="325"/>
      <c r="DFE14" s="325"/>
      <c r="DFF14" s="325"/>
      <c r="DFG14" s="325"/>
      <c r="DFH14" s="325"/>
      <c r="DFI14" s="325"/>
      <c r="DFJ14" s="325"/>
      <c r="DFK14" s="325"/>
      <c r="DFL14" s="325"/>
      <c r="DFM14" s="325"/>
      <c r="DFN14" s="325"/>
      <c r="DFO14" s="325"/>
      <c r="DFP14" s="325"/>
      <c r="DFQ14" s="325"/>
      <c r="DFR14" s="325"/>
      <c r="DFS14" s="325"/>
      <c r="DFT14" s="325"/>
      <c r="DFU14" s="325"/>
      <c r="DFV14" s="325"/>
      <c r="DFW14" s="325"/>
      <c r="DFX14" s="325"/>
      <c r="DFY14" s="325"/>
      <c r="DFZ14" s="325"/>
      <c r="DGA14" s="325"/>
      <c r="DGB14" s="325"/>
      <c r="DGC14" s="325"/>
      <c r="DGD14" s="325"/>
      <c r="DGE14" s="325"/>
      <c r="DGF14" s="325"/>
      <c r="DGG14" s="325"/>
      <c r="DGH14" s="325"/>
      <c r="DGI14" s="325"/>
      <c r="DGJ14" s="325"/>
      <c r="DGK14" s="325"/>
      <c r="DGL14" s="325"/>
      <c r="DGM14" s="325"/>
      <c r="DGN14" s="325"/>
      <c r="DGO14" s="325"/>
      <c r="DGP14" s="325"/>
      <c r="DGQ14" s="325"/>
      <c r="DGR14" s="325"/>
      <c r="DGS14" s="325"/>
      <c r="DGT14" s="325"/>
      <c r="DGU14" s="325"/>
      <c r="DGV14" s="325"/>
      <c r="DGW14" s="325"/>
      <c r="DGX14" s="325"/>
      <c r="DGY14" s="325"/>
      <c r="DGZ14" s="325"/>
      <c r="DHA14" s="325"/>
      <c r="DHB14" s="325"/>
      <c r="DHC14" s="325"/>
      <c r="DHD14" s="325"/>
      <c r="DHE14" s="325"/>
      <c r="DHF14" s="325"/>
      <c r="DHG14" s="325"/>
      <c r="DHH14" s="325"/>
      <c r="DHI14" s="325"/>
      <c r="DHJ14" s="325"/>
      <c r="DHK14" s="325"/>
      <c r="DHL14" s="325"/>
      <c r="DHM14" s="325"/>
      <c r="DHN14" s="325"/>
      <c r="DHO14" s="325"/>
      <c r="DHP14" s="325"/>
      <c r="DHQ14" s="325"/>
      <c r="DHR14" s="325"/>
      <c r="DHS14" s="325"/>
      <c r="DHT14" s="325"/>
      <c r="DHU14" s="325"/>
      <c r="DHV14" s="325"/>
      <c r="DHW14" s="325"/>
      <c r="DHX14" s="325"/>
      <c r="DHY14" s="325"/>
      <c r="DHZ14" s="325"/>
      <c r="DIA14" s="325"/>
      <c r="DIB14" s="325"/>
      <c r="DIC14" s="325"/>
      <c r="DID14" s="325"/>
      <c r="DIE14" s="325"/>
      <c r="DIF14" s="325"/>
      <c r="DIG14" s="325"/>
      <c r="DIH14" s="325"/>
      <c r="DII14" s="325"/>
      <c r="DIJ14" s="325"/>
      <c r="DIK14" s="325"/>
      <c r="DIL14" s="325"/>
      <c r="DIM14" s="325"/>
      <c r="DIN14" s="325"/>
      <c r="DIO14" s="325"/>
      <c r="DIP14" s="325"/>
      <c r="DIQ14" s="325"/>
      <c r="DIR14" s="325"/>
      <c r="DIS14" s="325"/>
      <c r="DIT14" s="325"/>
      <c r="DIU14" s="325"/>
      <c r="DIV14" s="325"/>
      <c r="DIW14" s="325"/>
      <c r="DIX14" s="325"/>
      <c r="DIY14" s="325"/>
      <c r="DIZ14" s="325"/>
      <c r="DJA14" s="325"/>
      <c r="DJB14" s="325"/>
      <c r="DJC14" s="325"/>
      <c r="DJD14" s="325"/>
      <c r="DJE14" s="325"/>
      <c r="DJF14" s="325"/>
      <c r="DJG14" s="325"/>
      <c r="DJH14" s="325"/>
      <c r="DJI14" s="325"/>
      <c r="DJJ14" s="325"/>
      <c r="DJK14" s="325"/>
      <c r="DJL14" s="325"/>
      <c r="DJM14" s="325"/>
      <c r="DJN14" s="325"/>
      <c r="DJO14" s="325"/>
      <c r="DJP14" s="325"/>
      <c r="DJQ14" s="325"/>
      <c r="DJR14" s="325"/>
      <c r="DJS14" s="325"/>
      <c r="DJT14" s="325"/>
      <c r="DJU14" s="325"/>
      <c r="DJV14" s="325"/>
      <c r="DJW14" s="325"/>
      <c r="DJX14" s="325"/>
      <c r="DJY14" s="325"/>
      <c r="DJZ14" s="325"/>
      <c r="DKA14" s="325"/>
      <c r="DKB14" s="325"/>
      <c r="DKC14" s="325"/>
      <c r="DKD14" s="325"/>
      <c r="DKE14" s="325"/>
      <c r="DKF14" s="325"/>
      <c r="DKG14" s="325"/>
      <c r="DKH14" s="325"/>
      <c r="DKI14" s="325"/>
      <c r="DKJ14" s="325"/>
      <c r="DKK14" s="325"/>
      <c r="DKL14" s="325"/>
      <c r="DKM14" s="325"/>
      <c r="DKN14" s="325"/>
      <c r="DKO14" s="325"/>
      <c r="DKP14" s="325"/>
      <c r="DKQ14" s="325"/>
      <c r="DKR14" s="325"/>
      <c r="DKS14" s="325"/>
      <c r="DKT14" s="325"/>
      <c r="DKU14" s="325"/>
      <c r="DKV14" s="325"/>
      <c r="DKW14" s="325"/>
      <c r="DKX14" s="325"/>
      <c r="DKY14" s="325"/>
      <c r="DKZ14" s="325"/>
      <c r="DLA14" s="325"/>
      <c r="DLB14" s="325"/>
      <c r="DLC14" s="325"/>
      <c r="DLD14" s="325"/>
      <c r="DLE14" s="325"/>
      <c r="DLF14" s="325"/>
      <c r="DLG14" s="325"/>
      <c r="DLH14" s="325"/>
      <c r="DLI14" s="325"/>
      <c r="DLJ14" s="325"/>
      <c r="DLK14" s="325"/>
      <c r="DLL14" s="325"/>
      <c r="DLM14" s="325"/>
      <c r="DLN14" s="325"/>
      <c r="DLO14" s="325"/>
      <c r="DLP14" s="325"/>
      <c r="DLQ14" s="325"/>
      <c r="DLR14" s="325"/>
      <c r="DLS14" s="325"/>
      <c r="DLT14" s="325"/>
      <c r="DLU14" s="325"/>
      <c r="DLV14" s="325"/>
      <c r="DLW14" s="325"/>
      <c r="DLX14" s="325"/>
      <c r="DLY14" s="325"/>
      <c r="DLZ14" s="325"/>
      <c r="DMA14" s="325"/>
      <c r="DMB14" s="325"/>
      <c r="DMC14" s="325"/>
      <c r="DMD14" s="325"/>
      <c r="DME14" s="325"/>
      <c r="DMF14" s="325"/>
      <c r="DMG14" s="325"/>
      <c r="DMH14" s="325"/>
      <c r="DMI14" s="325"/>
      <c r="DMJ14" s="325"/>
      <c r="DMK14" s="325"/>
      <c r="DML14" s="325"/>
      <c r="DMM14" s="325"/>
      <c r="DMN14" s="325"/>
      <c r="DMO14" s="325"/>
      <c r="DMP14" s="325"/>
      <c r="DMQ14" s="325"/>
      <c r="DMR14" s="325"/>
      <c r="DMS14" s="325"/>
      <c r="DMT14" s="325"/>
      <c r="DMU14" s="325"/>
      <c r="DMV14" s="325"/>
      <c r="DMW14" s="325"/>
      <c r="DMX14" s="325"/>
      <c r="DMY14" s="325"/>
      <c r="DMZ14" s="325"/>
      <c r="DNA14" s="325"/>
      <c r="DNB14" s="325"/>
      <c r="DNC14" s="325"/>
      <c r="DND14" s="325"/>
      <c r="DNE14" s="325"/>
      <c r="DNF14" s="325"/>
      <c r="DNG14" s="325"/>
      <c r="DNH14" s="325"/>
      <c r="DNI14" s="325"/>
      <c r="DNJ14" s="325"/>
      <c r="DNK14" s="325"/>
      <c r="DNL14" s="325"/>
      <c r="DNM14" s="325"/>
      <c r="DNN14" s="325"/>
      <c r="DNO14" s="325"/>
      <c r="DNP14" s="325"/>
      <c r="DNQ14" s="325"/>
      <c r="DNR14" s="325"/>
      <c r="DNS14" s="325"/>
      <c r="DNT14" s="325"/>
      <c r="DNU14" s="325"/>
      <c r="DNV14" s="325"/>
      <c r="DNW14" s="325"/>
      <c r="DNX14" s="325"/>
      <c r="DNY14" s="325"/>
      <c r="DNZ14" s="325"/>
      <c r="DOA14" s="325"/>
      <c r="DOB14" s="325"/>
      <c r="DOC14" s="325"/>
      <c r="DOD14" s="325"/>
      <c r="DOE14" s="325"/>
      <c r="DOF14" s="325"/>
      <c r="DOG14" s="325"/>
      <c r="DOH14" s="325"/>
      <c r="DOI14" s="325"/>
      <c r="DOJ14" s="325"/>
      <c r="DOK14" s="325"/>
      <c r="DOL14" s="325"/>
      <c r="DOM14" s="325"/>
      <c r="DON14" s="325"/>
      <c r="DOO14" s="325"/>
      <c r="DOP14" s="325"/>
      <c r="DOQ14" s="325"/>
      <c r="DOR14" s="325"/>
      <c r="DOS14" s="325"/>
      <c r="DOT14" s="325"/>
      <c r="DOU14" s="325"/>
      <c r="DOV14" s="325"/>
      <c r="DOW14" s="325"/>
      <c r="DOX14" s="325"/>
      <c r="DOY14" s="325"/>
      <c r="DOZ14" s="325"/>
      <c r="DPA14" s="325"/>
      <c r="DPB14" s="325"/>
      <c r="DPC14" s="325"/>
      <c r="DPD14" s="325"/>
      <c r="DPE14" s="325"/>
      <c r="DPF14" s="325"/>
      <c r="DPG14" s="325"/>
      <c r="DPH14" s="325"/>
      <c r="DPI14" s="325"/>
      <c r="DPJ14" s="325"/>
      <c r="DPK14" s="325"/>
      <c r="DPL14" s="325"/>
      <c r="DPM14" s="325"/>
      <c r="DPN14" s="325"/>
      <c r="DPO14" s="325"/>
      <c r="DPP14" s="325"/>
      <c r="DPQ14" s="325"/>
      <c r="DPR14" s="325"/>
      <c r="DPS14" s="325"/>
      <c r="DPT14" s="325"/>
      <c r="DPU14" s="325"/>
      <c r="DPV14" s="325"/>
      <c r="DPW14" s="325"/>
      <c r="DPX14" s="325"/>
      <c r="DPY14" s="325"/>
      <c r="DPZ14" s="325"/>
      <c r="DQA14" s="325"/>
      <c r="DQB14" s="325"/>
      <c r="DQC14" s="325"/>
      <c r="DQD14" s="325"/>
      <c r="DQE14" s="325"/>
      <c r="DQF14" s="325"/>
      <c r="DQG14" s="325"/>
      <c r="DQH14" s="325"/>
      <c r="DQI14" s="325"/>
      <c r="DQJ14" s="325"/>
      <c r="DQK14" s="325"/>
      <c r="DQL14" s="325"/>
      <c r="DQM14" s="325"/>
      <c r="DQN14" s="325"/>
      <c r="DQO14" s="325"/>
      <c r="DQP14" s="325"/>
      <c r="DQQ14" s="325"/>
      <c r="DQR14" s="325"/>
      <c r="DQS14" s="325"/>
      <c r="DQT14" s="325"/>
      <c r="DQU14" s="325"/>
      <c r="DQV14" s="325"/>
      <c r="DQW14" s="325"/>
      <c r="DQX14" s="325"/>
      <c r="DQY14" s="325"/>
      <c r="DQZ14" s="325"/>
      <c r="DRA14" s="325"/>
      <c r="DRB14" s="325"/>
      <c r="DRC14" s="325"/>
      <c r="DRD14" s="325"/>
      <c r="DRE14" s="325"/>
      <c r="DRF14" s="325"/>
      <c r="DRG14" s="325"/>
      <c r="DRH14" s="325"/>
      <c r="DRI14" s="325"/>
      <c r="DRJ14" s="325"/>
      <c r="DRK14" s="325"/>
      <c r="DRL14" s="325"/>
      <c r="DRM14" s="325"/>
      <c r="DRN14" s="325"/>
      <c r="DRO14" s="325"/>
      <c r="DRP14" s="325"/>
      <c r="DRQ14" s="325"/>
      <c r="DRR14" s="325"/>
      <c r="DRS14" s="325"/>
      <c r="DRT14" s="325"/>
      <c r="DRU14" s="325"/>
      <c r="DRV14" s="325"/>
      <c r="DRW14" s="325"/>
      <c r="DRX14" s="325"/>
      <c r="DRY14" s="325"/>
      <c r="DRZ14" s="325"/>
      <c r="DSA14" s="325"/>
      <c r="DSB14" s="325"/>
      <c r="DSC14" s="325"/>
      <c r="DSD14" s="325"/>
      <c r="DSE14" s="325"/>
      <c r="DSF14" s="325"/>
      <c r="DSG14" s="325"/>
      <c r="DSH14" s="325"/>
      <c r="DSI14" s="325"/>
      <c r="DSJ14" s="325"/>
      <c r="DSK14" s="325"/>
      <c r="DSL14" s="325"/>
      <c r="DSM14" s="325"/>
      <c r="DSN14" s="325"/>
      <c r="DSO14" s="325"/>
      <c r="DSP14" s="325"/>
      <c r="DSQ14" s="325"/>
      <c r="DSR14" s="325"/>
      <c r="DSS14" s="325"/>
      <c r="DST14" s="325"/>
      <c r="DSU14" s="325"/>
      <c r="DSV14" s="325"/>
      <c r="DSW14" s="325"/>
      <c r="DSX14" s="325"/>
      <c r="DSY14" s="325"/>
      <c r="DSZ14" s="325"/>
      <c r="DTA14" s="325"/>
      <c r="DTB14" s="325"/>
      <c r="DTC14" s="325"/>
      <c r="DTD14" s="325"/>
      <c r="DTE14" s="325"/>
      <c r="DTF14" s="325"/>
      <c r="DTG14" s="325"/>
      <c r="DTH14" s="325"/>
      <c r="DTI14" s="325"/>
      <c r="DTJ14" s="325"/>
      <c r="DTK14" s="325"/>
      <c r="DTL14" s="325"/>
      <c r="DTM14" s="325"/>
      <c r="DTN14" s="325"/>
      <c r="DTO14" s="325"/>
      <c r="DTP14" s="325"/>
      <c r="DTQ14" s="325"/>
      <c r="DTR14" s="325"/>
      <c r="DTS14" s="325"/>
      <c r="DTT14" s="325"/>
      <c r="DTU14" s="325"/>
      <c r="DTV14" s="325"/>
      <c r="DTW14" s="325"/>
      <c r="DTX14" s="325"/>
      <c r="DTY14" s="325"/>
      <c r="DTZ14" s="325"/>
      <c r="DUA14" s="325"/>
      <c r="DUB14" s="325"/>
      <c r="DUC14" s="325"/>
      <c r="DUD14" s="325"/>
      <c r="DUE14" s="325"/>
      <c r="DUF14" s="325"/>
      <c r="DUG14" s="325"/>
      <c r="DUH14" s="325"/>
      <c r="DUI14" s="325"/>
      <c r="DUJ14" s="325"/>
      <c r="DUK14" s="325"/>
      <c r="DUL14" s="325"/>
      <c r="DUM14" s="325"/>
      <c r="DUN14" s="325"/>
      <c r="DUO14" s="325"/>
      <c r="DUP14" s="325"/>
      <c r="DUQ14" s="325"/>
      <c r="DUR14" s="325"/>
      <c r="DUS14" s="325"/>
      <c r="DUT14" s="325"/>
      <c r="DUU14" s="325"/>
      <c r="DUV14" s="325"/>
      <c r="DUW14" s="325"/>
      <c r="DUX14" s="325"/>
      <c r="DUY14" s="325"/>
      <c r="DUZ14" s="325"/>
      <c r="DVA14" s="325"/>
      <c r="DVB14" s="325"/>
      <c r="DVC14" s="325"/>
      <c r="DVD14" s="325"/>
      <c r="DVE14" s="325"/>
      <c r="DVF14" s="325"/>
      <c r="DVG14" s="325"/>
      <c r="DVH14" s="325"/>
      <c r="DVI14" s="325"/>
      <c r="DVJ14" s="325"/>
      <c r="DVK14" s="325"/>
      <c r="DVL14" s="325"/>
      <c r="DVM14" s="325"/>
      <c r="DVN14" s="325"/>
      <c r="DVO14" s="325"/>
      <c r="DVP14" s="325"/>
      <c r="DVQ14" s="325"/>
      <c r="DVR14" s="325"/>
      <c r="DVS14" s="325"/>
      <c r="DVT14" s="325"/>
      <c r="DVU14" s="325"/>
      <c r="DVV14" s="325"/>
      <c r="DVW14" s="325"/>
      <c r="DVX14" s="325"/>
      <c r="DVY14" s="325"/>
      <c r="DVZ14" s="325"/>
      <c r="DWA14" s="325"/>
      <c r="DWB14" s="325"/>
      <c r="DWC14" s="325"/>
      <c r="DWD14" s="325"/>
      <c r="DWE14" s="325"/>
      <c r="DWF14" s="325"/>
      <c r="DWG14" s="325"/>
      <c r="DWH14" s="325"/>
      <c r="DWI14" s="325"/>
      <c r="DWJ14" s="325"/>
      <c r="DWK14" s="325"/>
      <c r="DWL14" s="325"/>
      <c r="DWM14" s="325"/>
      <c r="DWN14" s="325"/>
      <c r="DWO14" s="325"/>
      <c r="DWP14" s="325"/>
      <c r="DWQ14" s="325"/>
      <c r="DWR14" s="325"/>
      <c r="DWS14" s="325"/>
      <c r="DWT14" s="325"/>
      <c r="DWU14" s="325"/>
      <c r="DWV14" s="325"/>
      <c r="DWW14" s="325"/>
      <c r="DWX14" s="325"/>
      <c r="DWY14" s="325"/>
      <c r="DWZ14" s="325"/>
      <c r="DXA14" s="325"/>
      <c r="DXB14" s="325"/>
      <c r="DXC14" s="325"/>
      <c r="DXD14" s="325"/>
      <c r="DXE14" s="325"/>
      <c r="DXF14" s="325"/>
      <c r="DXG14" s="325"/>
      <c r="DXH14" s="325"/>
      <c r="DXI14" s="325"/>
      <c r="DXJ14" s="325"/>
      <c r="DXK14" s="325"/>
      <c r="DXL14" s="325"/>
      <c r="DXM14" s="325"/>
      <c r="DXN14" s="325"/>
      <c r="DXO14" s="325"/>
      <c r="DXP14" s="325"/>
      <c r="DXQ14" s="325"/>
      <c r="DXR14" s="325"/>
      <c r="DXS14" s="325"/>
      <c r="DXT14" s="325"/>
      <c r="DXU14" s="325"/>
      <c r="DXV14" s="325"/>
      <c r="DXW14" s="325"/>
      <c r="DXX14" s="325"/>
      <c r="DXY14" s="325"/>
      <c r="DXZ14" s="325"/>
      <c r="DYA14" s="325"/>
      <c r="DYB14" s="325"/>
      <c r="DYC14" s="325"/>
      <c r="DYD14" s="325"/>
      <c r="DYE14" s="325"/>
      <c r="DYF14" s="325"/>
      <c r="DYG14" s="325"/>
      <c r="DYH14" s="325"/>
      <c r="DYI14" s="325"/>
      <c r="DYJ14" s="325"/>
      <c r="DYK14" s="325"/>
      <c r="DYL14" s="325"/>
      <c r="DYM14" s="325"/>
      <c r="DYN14" s="325"/>
      <c r="DYO14" s="325"/>
      <c r="DYP14" s="325"/>
      <c r="DYQ14" s="325"/>
      <c r="DYR14" s="325"/>
      <c r="DYS14" s="325"/>
      <c r="DYT14" s="325"/>
      <c r="DYU14" s="325"/>
      <c r="DYV14" s="325"/>
      <c r="DYW14" s="325"/>
      <c r="DYX14" s="325"/>
      <c r="DYY14" s="325"/>
      <c r="DYZ14" s="325"/>
      <c r="DZA14" s="325"/>
      <c r="DZB14" s="325"/>
      <c r="DZC14" s="325"/>
      <c r="DZD14" s="325"/>
      <c r="DZE14" s="325"/>
      <c r="DZF14" s="325"/>
      <c r="DZG14" s="325"/>
      <c r="DZH14" s="325"/>
      <c r="DZI14" s="325"/>
      <c r="DZJ14" s="325"/>
      <c r="DZK14" s="325"/>
      <c r="DZL14" s="325"/>
      <c r="DZM14" s="325"/>
      <c r="DZN14" s="325"/>
      <c r="DZO14" s="325"/>
      <c r="DZP14" s="325"/>
      <c r="DZQ14" s="325"/>
      <c r="DZR14" s="325"/>
      <c r="DZS14" s="325"/>
      <c r="DZT14" s="325"/>
      <c r="DZU14" s="325"/>
      <c r="DZV14" s="325"/>
      <c r="DZW14" s="325"/>
      <c r="DZX14" s="325"/>
      <c r="DZY14" s="325"/>
      <c r="DZZ14" s="325"/>
      <c r="EAA14" s="325"/>
      <c r="EAB14" s="325"/>
      <c r="EAC14" s="325"/>
      <c r="EAD14" s="325"/>
      <c r="EAE14" s="325"/>
      <c r="EAF14" s="325"/>
      <c r="EAG14" s="325"/>
      <c r="EAH14" s="325"/>
      <c r="EAI14" s="325"/>
      <c r="EAJ14" s="325"/>
      <c r="EAK14" s="325"/>
      <c r="EAL14" s="325"/>
      <c r="EAM14" s="325"/>
      <c r="EAN14" s="325"/>
      <c r="EAO14" s="325"/>
      <c r="EAP14" s="325"/>
      <c r="EAQ14" s="325"/>
      <c r="EAR14" s="325"/>
      <c r="EAS14" s="325"/>
      <c r="EAT14" s="325"/>
      <c r="EAU14" s="325"/>
      <c r="EAV14" s="325"/>
      <c r="EAW14" s="325"/>
      <c r="EAX14" s="325"/>
      <c r="EAY14" s="325"/>
      <c r="EAZ14" s="325"/>
      <c r="EBA14" s="325"/>
      <c r="EBB14" s="325"/>
      <c r="EBC14" s="325"/>
      <c r="EBD14" s="325"/>
      <c r="EBE14" s="325"/>
      <c r="EBF14" s="325"/>
      <c r="EBG14" s="325"/>
      <c r="EBH14" s="325"/>
      <c r="EBI14" s="325"/>
      <c r="EBJ14" s="325"/>
      <c r="EBK14" s="325"/>
      <c r="EBL14" s="325"/>
      <c r="EBM14" s="325"/>
      <c r="EBN14" s="325"/>
      <c r="EBO14" s="325"/>
      <c r="EBP14" s="325"/>
      <c r="EBQ14" s="325"/>
      <c r="EBR14" s="325"/>
      <c r="EBS14" s="325"/>
      <c r="EBT14" s="325"/>
      <c r="EBU14" s="325"/>
      <c r="EBV14" s="325"/>
      <c r="EBW14" s="325"/>
      <c r="EBX14" s="325"/>
      <c r="EBY14" s="325"/>
      <c r="EBZ14" s="325"/>
      <c r="ECA14" s="325"/>
      <c r="ECB14" s="325"/>
      <c r="ECC14" s="325"/>
      <c r="ECD14" s="325"/>
      <c r="ECE14" s="325"/>
      <c r="ECF14" s="325"/>
      <c r="ECG14" s="325"/>
      <c r="ECH14" s="325"/>
      <c r="ECI14" s="325"/>
      <c r="ECJ14" s="325"/>
      <c r="ECK14" s="325"/>
      <c r="ECL14" s="325"/>
      <c r="ECM14" s="325"/>
      <c r="ECN14" s="325"/>
      <c r="ECO14" s="325"/>
      <c r="ECP14" s="325"/>
      <c r="ECQ14" s="325"/>
      <c r="ECR14" s="325"/>
      <c r="ECS14" s="325"/>
      <c r="ECT14" s="325"/>
      <c r="ECU14" s="325"/>
      <c r="ECV14" s="325"/>
      <c r="ECW14" s="325"/>
      <c r="ECX14" s="325"/>
      <c r="ECY14" s="325"/>
      <c r="ECZ14" s="325"/>
      <c r="EDA14" s="325"/>
      <c r="EDB14" s="325"/>
      <c r="EDC14" s="325"/>
      <c r="EDD14" s="325"/>
      <c r="EDE14" s="325"/>
      <c r="EDF14" s="325"/>
      <c r="EDG14" s="325"/>
      <c r="EDH14" s="325"/>
      <c r="EDI14" s="325"/>
      <c r="EDJ14" s="325"/>
      <c r="EDK14" s="325"/>
      <c r="EDL14" s="325"/>
      <c r="EDM14" s="325"/>
      <c r="EDN14" s="325"/>
      <c r="EDO14" s="325"/>
      <c r="EDP14" s="325"/>
      <c r="EDQ14" s="325"/>
      <c r="EDR14" s="325"/>
      <c r="EDS14" s="325"/>
      <c r="EDT14" s="325"/>
      <c r="EDU14" s="325"/>
      <c r="EDV14" s="325"/>
      <c r="EDW14" s="325"/>
      <c r="EDX14" s="325"/>
      <c r="EDY14" s="325"/>
      <c r="EDZ14" s="325"/>
      <c r="EEA14" s="325"/>
      <c r="EEB14" s="325"/>
      <c r="EEC14" s="325"/>
      <c r="EED14" s="325"/>
      <c r="EEE14" s="325"/>
      <c r="EEF14" s="325"/>
      <c r="EEG14" s="325"/>
      <c r="EEH14" s="325"/>
      <c r="EEI14" s="325"/>
      <c r="EEJ14" s="325"/>
      <c r="EEK14" s="325"/>
      <c r="EEL14" s="325"/>
      <c r="EEM14" s="325"/>
      <c r="EEN14" s="325"/>
      <c r="EEO14" s="325"/>
      <c r="EEP14" s="325"/>
      <c r="EEQ14" s="325"/>
      <c r="EER14" s="325"/>
      <c r="EES14" s="325"/>
      <c r="EET14" s="325"/>
      <c r="EEU14" s="325"/>
      <c r="EEV14" s="325"/>
      <c r="EEW14" s="325"/>
      <c r="EEX14" s="325"/>
      <c r="EEY14" s="325"/>
      <c r="EEZ14" s="325"/>
      <c r="EFA14" s="325"/>
      <c r="EFB14" s="325"/>
      <c r="EFC14" s="325"/>
      <c r="EFD14" s="325"/>
      <c r="EFE14" s="325"/>
      <c r="EFF14" s="325"/>
      <c r="EFG14" s="325"/>
      <c r="EFH14" s="325"/>
      <c r="EFI14" s="325"/>
      <c r="EFJ14" s="325"/>
      <c r="EFK14" s="325"/>
      <c r="EFL14" s="325"/>
      <c r="EFM14" s="325"/>
      <c r="EFN14" s="325"/>
      <c r="EFO14" s="325"/>
      <c r="EFP14" s="325"/>
      <c r="EFQ14" s="325"/>
      <c r="EFR14" s="325"/>
      <c r="EFS14" s="325"/>
      <c r="EFT14" s="325"/>
      <c r="EFU14" s="325"/>
      <c r="EFV14" s="325"/>
      <c r="EFW14" s="325"/>
      <c r="EFX14" s="325"/>
      <c r="EFY14" s="325"/>
      <c r="EFZ14" s="325"/>
      <c r="EGA14" s="325"/>
      <c r="EGB14" s="325"/>
      <c r="EGC14" s="325"/>
      <c r="EGD14" s="325"/>
      <c r="EGE14" s="325"/>
      <c r="EGF14" s="325"/>
      <c r="EGG14" s="325"/>
      <c r="EGH14" s="325"/>
      <c r="EGI14" s="325"/>
      <c r="EGJ14" s="325"/>
      <c r="EGK14" s="325"/>
      <c r="EGL14" s="325"/>
      <c r="EGM14" s="325"/>
      <c r="EGN14" s="325"/>
      <c r="EGO14" s="325"/>
      <c r="EGP14" s="325"/>
      <c r="EGQ14" s="325"/>
      <c r="EGR14" s="325"/>
      <c r="EGS14" s="325"/>
      <c r="EGT14" s="325"/>
      <c r="EGU14" s="325"/>
      <c r="EGV14" s="325"/>
      <c r="EGW14" s="325"/>
      <c r="EGX14" s="325"/>
      <c r="EGY14" s="325"/>
      <c r="EGZ14" s="325"/>
      <c r="EHA14" s="325"/>
      <c r="EHB14" s="325"/>
      <c r="EHC14" s="325"/>
      <c r="EHD14" s="325"/>
      <c r="EHE14" s="325"/>
      <c r="EHF14" s="325"/>
      <c r="EHG14" s="325"/>
      <c r="EHH14" s="325"/>
      <c r="EHI14" s="325"/>
      <c r="EHJ14" s="325"/>
      <c r="EHK14" s="325"/>
      <c r="EHL14" s="325"/>
      <c r="EHM14" s="325"/>
      <c r="EHN14" s="325"/>
      <c r="EHO14" s="325"/>
      <c r="EHP14" s="325"/>
      <c r="EHQ14" s="325"/>
      <c r="EHR14" s="325"/>
      <c r="EHS14" s="325"/>
      <c r="EHT14" s="325"/>
      <c r="EHU14" s="325"/>
      <c r="EHV14" s="325"/>
      <c r="EHW14" s="325"/>
      <c r="EHX14" s="325"/>
      <c r="EHY14" s="325"/>
      <c r="EHZ14" s="325"/>
      <c r="EIA14" s="325"/>
      <c r="EIB14" s="325"/>
      <c r="EIC14" s="325"/>
      <c r="EID14" s="325"/>
      <c r="EIE14" s="325"/>
      <c r="EIF14" s="325"/>
      <c r="EIG14" s="325"/>
      <c r="EIH14" s="325"/>
      <c r="EII14" s="325"/>
      <c r="EIJ14" s="325"/>
      <c r="EIK14" s="325"/>
      <c r="EIL14" s="325"/>
      <c r="EIM14" s="325"/>
      <c r="EIN14" s="325"/>
      <c r="EIO14" s="325"/>
      <c r="EIP14" s="325"/>
      <c r="EIQ14" s="325"/>
      <c r="EIR14" s="325"/>
      <c r="EIS14" s="325"/>
      <c r="EIT14" s="325"/>
      <c r="EIU14" s="325"/>
      <c r="EIV14" s="325"/>
      <c r="EIW14" s="325"/>
      <c r="EIX14" s="325"/>
      <c r="EIY14" s="325"/>
      <c r="EIZ14" s="325"/>
      <c r="EJA14" s="325"/>
      <c r="EJB14" s="325"/>
      <c r="EJC14" s="325"/>
      <c r="EJD14" s="325"/>
      <c r="EJE14" s="325"/>
      <c r="EJF14" s="325"/>
      <c r="EJG14" s="325"/>
      <c r="EJH14" s="325"/>
      <c r="EJI14" s="325"/>
      <c r="EJJ14" s="325"/>
      <c r="EJK14" s="325"/>
      <c r="EJL14" s="325"/>
      <c r="EJM14" s="325"/>
      <c r="EJN14" s="325"/>
      <c r="EJO14" s="325"/>
      <c r="EJP14" s="325"/>
      <c r="EJQ14" s="325"/>
      <c r="EJR14" s="325"/>
      <c r="EJS14" s="325"/>
      <c r="EJT14" s="325"/>
      <c r="EJU14" s="325"/>
      <c r="EJV14" s="325"/>
      <c r="EJW14" s="325"/>
      <c r="EJX14" s="325"/>
      <c r="EJY14" s="325"/>
      <c r="EJZ14" s="325"/>
      <c r="EKA14" s="325"/>
      <c r="EKB14" s="325"/>
      <c r="EKC14" s="325"/>
      <c r="EKD14" s="325"/>
      <c r="EKE14" s="325"/>
      <c r="EKF14" s="325"/>
      <c r="EKG14" s="325"/>
      <c r="EKH14" s="325"/>
      <c r="EKI14" s="325"/>
      <c r="EKJ14" s="325"/>
      <c r="EKK14" s="325"/>
      <c r="EKL14" s="325"/>
      <c r="EKM14" s="325"/>
      <c r="EKN14" s="325"/>
      <c r="EKO14" s="325"/>
      <c r="EKP14" s="325"/>
      <c r="EKQ14" s="325"/>
      <c r="EKR14" s="325"/>
      <c r="EKS14" s="325"/>
      <c r="EKT14" s="325"/>
      <c r="EKU14" s="325"/>
      <c r="EKV14" s="325"/>
      <c r="EKW14" s="325"/>
      <c r="EKX14" s="325"/>
      <c r="EKY14" s="325"/>
      <c r="EKZ14" s="325"/>
      <c r="ELA14" s="325"/>
      <c r="ELB14" s="325"/>
      <c r="ELC14" s="325"/>
      <c r="ELD14" s="325"/>
      <c r="ELE14" s="325"/>
      <c r="ELF14" s="325"/>
      <c r="ELG14" s="325"/>
      <c r="ELH14" s="325"/>
      <c r="ELI14" s="325"/>
      <c r="ELJ14" s="325"/>
      <c r="ELK14" s="325"/>
      <c r="ELL14" s="325"/>
      <c r="ELM14" s="325"/>
      <c r="ELN14" s="325"/>
      <c r="ELO14" s="325"/>
      <c r="ELP14" s="325"/>
      <c r="ELQ14" s="325"/>
      <c r="ELR14" s="325"/>
      <c r="ELS14" s="325"/>
      <c r="ELT14" s="325"/>
      <c r="ELU14" s="325"/>
      <c r="ELV14" s="325"/>
      <c r="ELW14" s="325"/>
      <c r="ELX14" s="325"/>
      <c r="ELY14" s="325"/>
      <c r="ELZ14" s="325"/>
      <c r="EMA14" s="325"/>
      <c r="EMB14" s="325"/>
      <c r="EMC14" s="325"/>
      <c r="EMD14" s="325"/>
      <c r="EME14" s="325"/>
      <c r="EMF14" s="325"/>
      <c r="EMG14" s="325"/>
      <c r="EMH14" s="325"/>
      <c r="EMI14" s="325"/>
      <c r="EMJ14" s="325"/>
      <c r="EMK14" s="325"/>
      <c r="EML14" s="325"/>
      <c r="EMM14" s="325"/>
      <c r="EMN14" s="325"/>
      <c r="EMO14" s="325"/>
      <c r="EMP14" s="325"/>
      <c r="EMQ14" s="325"/>
      <c r="EMR14" s="325"/>
      <c r="EMS14" s="325"/>
      <c r="EMT14" s="325"/>
      <c r="EMU14" s="325"/>
      <c r="EMV14" s="325"/>
      <c r="EMW14" s="325"/>
      <c r="EMX14" s="325"/>
      <c r="EMY14" s="325"/>
      <c r="EMZ14" s="325"/>
      <c r="ENA14" s="325"/>
      <c r="ENB14" s="325"/>
      <c r="ENC14" s="325"/>
      <c r="END14" s="325"/>
      <c r="ENE14" s="325"/>
      <c r="ENF14" s="325"/>
      <c r="ENG14" s="325"/>
      <c r="ENH14" s="325"/>
      <c r="ENI14" s="325"/>
      <c r="ENJ14" s="325"/>
      <c r="ENK14" s="325"/>
      <c r="ENL14" s="325"/>
      <c r="ENM14" s="325"/>
      <c r="ENN14" s="325"/>
      <c r="ENO14" s="325"/>
      <c r="ENP14" s="325"/>
      <c r="ENQ14" s="325"/>
      <c r="ENR14" s="325"/>
      <c r="ENS14" s="325"/>
      <c r="ENT14" s="325"/>
      <c r="ENU14" s="325"/>
      <c r="ENV14" s="325"/>
      <c r="ENW14" s="325"/>
      <c r="ENX14" s="325"/>
      <c r="ENY14" s="325"/>
      <c r="ENZ14" s="325"/>
      <c r="EOA14" s="325"/>
      <c r="EOB14" s="325"/>
      <c r="EOC14" s="325"/>
      <c r="EOD14" s="325"/>
      <c r="EOE14" s="325"/>
      <c r="EOF14" s="325"/>
      <c r="EOG14" s="325"/>
      <c r="EOH14" s="325"/>
      <c r="EOI14" s="325"/>
      <c r="EOJ14" s="325"/>
      <c r="EOK14" s="325"/>
      <c r="EOL14" s="325"/>
      <c r="EOM14" s="325"/>
      <c r="EON14" s="325"/>
      <c r="EOO14" s="325"/>
      <c r="EOP14" s="325"/>
      <c r="EOQ14" s="325"/>
      <c r="EOR14" s="325"/>
      <c r="EOS14" s="325"/>
      <c r="EOT14" s="325"/>
      <c r="EOU14" s="325"/>
      <c r="EOV14" s="325"/>
      <c r="EOW14" s="325"/>
      <c r="EOX14" s="325"/>
      <c r="EOY14" s="325"/>
      <c r="EOZ14" s="325"/>
      <c r="EPA14" s="325"/>
      <c r="EPB14" s="325"/>
      <c r="EPC14" s="325"/>
      <c r="EPD14" s="325"/>
      <c r="EPE14" s="325"/>
      <c r="EPF14" s="325"/>
      <c r="EPG14" s="325"/>
      <c r="EPH14" s="325"/>
      <c r="EPI14" s="325"/>
      <c r="EPJ14" s="325"/>
      <c r="EPK14" s="325"/>
      <c r="EPL14" s="325"/>
      <c r="EPM14" s="325"/>
      <c r="EPN14" s="325"/>
      <c r="EPO14" s="325"/>
      <c r="EPP14" s="325"/>
      <c r="EPQ14" s="325"/>
      <c r="EPR14" s="325"/>
      <c r="EPS14" s="325"/>
      <c r="EPT14" s="325"/>
      <c r="EPU14" s="325"/>
      <c r="EPV14" s="325"/>
      <c r="EPW14" s="325"/>
      <c r="EPX14" s="325"/>
      <c r="EPY14" s="325"/>
      <c r="EPZ14" s="325"/>
      <c r="EQA14" s="325"/>
      <c r="EQB14" s="325"/>
      <c r="EQC14" s="325"/>
      <c r="EQD14" s="325"/>
      <c r="EQE14" s="325"/>
      <c r="EQF14" s="325"/>
      <c r="EQG14" s="325"/>
      <c r="EQH14" s="325"/>
      <c r="EQI14" s="325"/>
      <c r="EQJ14" s="325"/>
      <c r="EQK14" s="325"/>
      <c r="EQL14" s="325"/>
      <c r="EQM14" s="325"/>
      <c r="EQN14" s="325"/>
      <c r="EQO14" s="325"/>
      <c r="EQP14" s="325"/>
      <c r="EQQ14" s="325"/>
      <c r="EQR14" s="325"/>
      <c r="EQS14" s="325"/>
      <c r="EQT14" s="325"/>
      <c r="EQU14" s="325"/>
      <c r="EQV14" s="325"/>
      <c r="EQW14" s="325"/>
      <c r="EQX14" s="325"/>
      <c r="EQY14" s="325"/>
      <c r="EQZ14" s="325"/>
      <c r="ERA14" s="325"/>
      <c r="ERB14" s="325"/>
      <c r="ERC14" s="325"/>
      <c r="ERD14" s="325"/>
      <c r="ERE14" s="325"/>
      <c r="ERF14" s="325"/>
      <c r="ERG14" s="325"/>
      <c r="ERH14" s="325"/>
      <c r="ERI14" s="325"/>
      <c r="ERJ14" s="325"/>
      <c r="ERK14" s="325"/>
      <c r="ERL14" s="325"/>
      <c r="ERM14" s="325"/>
      <c r="ERN14" s="325"/>
      <c r="ERO14" s="325"/>
      <c r="ERP14" s="325"/>
      <c r="ERQ14" s="325"/>
      <c r="ERR14" s="325"/>
      <c r="ERS14" s="325"/>
      <c r="ERT14" s="325"/>
      <c r="ERU14" s="325"/>
      <c r="ERV14" s="325"/>
      <c r="ERW14" s="325"/>
      <c r="ERX14" s="325"/>
      <c r="ERY14" s="325"/>
      <c r="ERZ14" s="325"/>
      <c r="ESA14" s="325"/>
      <c r="ESB14" s="325"/>
      <c r="ESC14" s="325"/>
      <c r="ESD14" s="325"/>
      <c r="ESE14" s="325"/>
      <c r="ESF14" s="325"/>
      <c r="ESG14" s="325"/>
      <c r="ESH14" s="325"/>
      <c r="ESI14" s="325"/>
      <c r="ESJ14" s="325"/>
      <c r="ESK14" s="325"/>
      <c r="ESL14" s="325"/>
      <c r="ESM14" s="325"/>
      <c r="ESN14" s="325"/>
      <c r="ESO14" s="325"/>
      <c r="ESP14" s="325"/>
      <c r="ESQ14" s="325"/>
      <c r="ESR14" s="325"/>
      <c r="ESS14" s="325"/>
      <c r="EST14" s="325"/>
      <c r="ESU14" s="325"/>
      <c r="ESV14" s="325"/>
      <c r="ESW14" s="325"/>
      <c r="ESX14" s="325"/>
      <c r="ESY14" s="325"/>
      <c r="ESZ14" s="325"/>
      <c r="ETA14" s="325"/>
      <c r="ETB14" s="325"/>
      <c r="ETC14" s="325"/>
      <c r="ETD14" s="325"/>
      <c r="ETE14" s="325"/>
      <c r="ETF14" s="325"/>
      <c r="ETG14" s="325"/>
      <c r="ETH14" s="325"/>
      <c r="ETI14" s="325"/>
      <c r="ETJ14" s="325"/>
      <c r="ETK14" s="325"/>
      <c r="ETL14" s="325"/>
      <c r="ETM14" s="325"/>
      <c r="ETN14" s="325"/>
      <c r="ETO14" s="325"/>
      <c r="ETP14" s="325"/>
      <c r="ETQ14" s="325"/>
      <c r="ETR14" s="325"/>
      <c r="ETS14" s="325"/>
      <c r="ETT14" s="325"/>
      <c r="ETU14" s="325"/>
      <c r="ETV14" s="325"/>
      <c r="ETW14" s="325"/>
      <c r="ETX14" s="325"/>
      <c r="ETY14" s="325"/>
      <c r="ETZ14" s="325"/>
      <c r="EUA14" s="325"/>
      <c r="EUB14" s="325"/>
      <c r="EUC14" s="325"/>
      <c r="EUD14" s="325"/>
      <c r="EUE14" s="325"/>
      <c r="EUF14" s="325"/>
      <c r="EUG14" s="325"/>
      <c r="EUH14" s="325"/>
      <c r="EUI14" s="325"/>
      <c r="EUJ14" s="325"/>
      <c r="EUK14" s="325"/>
      <c r="EUL14" s="325"/>
      <c r="EUM14" s="325"/>
      <c r="EUN14" s="325"/>
      <c r="EUO14" s="325"/>
      <c r="EUP14" s="325"/>
      <c r="EUQ14" s="325"/>
      <c r="EUR14" s="325"/>
      <c r="EUS14" s="325"/>
      <c r="EUT14" s="325"/>
      <c r="EUU14" s="325"/>
      <c r="EUV14" s="325"/>
      <c r="EUW14" s="325"/>
      <c r="EUX14" s="325"/>
      <c r="EUY14" s="325"/>
      <c r="EUZ14" s="325"/>
      <c r="EVA14" s="325"/>
      <c r="EVB14" s="325"/>
      <c r="EVC14" s="325"/>
      <c r="EVD14" s="325"/>
      <c r="EVE14" s="325"/>
      <c r="EVF14" s="325"/>
      <c r="EVG14" s="325"/>
      <c r="EVH14" s="325"/>
      <c r="EVI14" s="325"/>
      <c r="EVJ14" s="325"/>
      <c r="EVK14" s="325"/>
      <c r="EVL14" s="325"/>
      <c r="EVM14" s="325"/>
      <c r="EVN14" s="325"/>
      <c r="EVO14" s="325"/>
      <c r="EVP14" s="325"/>
      <c r="EVQ14" s="325"/>
      <c r="EVR14" s="325"/>
      <c r="EVS14" s="325"/>
      <c r="EVT14" s="325"/>
      <c r="EVU14" s="325"/>
      <c r="EVV14" s="325"/>
      <c r="EVW14" s="325"/>
      <c r="EVX14" s="325"/>
      <c r="EVY14" s="325"/>
      <c r="EVZ14" s="325"/>
      <c r="EWA14" s="325"/>
      <c r="EWB14" s="325"/>
      <c r="EWC14" s="325"/>
      <c r="EWD14" s="325"/>
      <c r="EWE14" s="325"/>
      <c r="EWF14" s="325"/>
      <c r="EWG14" s="325"/>
      <c r="EWH14" s="325"/>
      <c r="EWI14" s="325"/>
      <c r="EWJ14" s="325"/>
      <c r="EWK14" s="325"/>
      <c r="EWL14" s="325"/>
      <c r="EWM14" s="325"/>
      <c r="EWN14" s="325"/>
      <c r="EWO14" s="325"/>
      <c r="EWP14" s="325"/>
      <c r="EWQ14" s="325"/>
      <c r="EWR14" s="325"/>
      <c r="EWS14" s="325"/>
      <c r="EWT14" s="325"/>
      <c r="EWU14" s="325"/>
      <c r="EWV14" s="325"/>
      <c r="EWW14" s="325"/>
      <c r="EWX14" s="325"/>
      <c r="EWY14" s="325"/>
      <c r="EWZ14" s="325"/>
      <c r="EXA14" s="325"/>
      <c r="EXB14" s="325"/>
      <c r="EXC14" s="325"/>
      <c r="EXD14" s="325"/>
      <c r="EXE14" s="325"/>
      <c r="EXF14" s="325"/>
      <c r="EXG14" s="325"/>
      <c r="EXH14" s="325"/>
      <c r="EXI14" s="325"/>
      <c r="EXJ14" s="325"/>
      <c r="EXK14" s="325"/>
      <c r="EXL14" s="325"/>
      <c r="EXM14" s="325"/>
      <c r="EXN14" s="325"/>
      <c r="EXO14" s="325"/>
      <c r="EXP14" s="325"/>
      <c r="EXQ14" s="325"/>
      <c r="EXR14" s="325"/>
      <c r="EXS14" s="325"/>
      <c r="EXT14" s="325"/>
      <c r="EXU14" s="325"/>
      <c r="EXV14" s="325"/>
      <c r="EXW14" s="325"/>
      <c r="EXX14" s="325"/>
      <c r="EXY14" s="325"/>
      <c r="EXZ14" s="325"/>
      <c r="EYA14" s="325"/>
      <c r="EYB14" s="325"/>
      <c r="EYC14" s="325"/>
      <c r="EYD14" s="325"/>
      <c r="EYE14" s="325"/>
      <c r="EYF14" s="325"/>
      <c r="EYG14" s="325"/>
      <c r="EYH14" s="325"/>
      <c r="EYI14" s="325"/>
      <c r="EYJ14" s="325"/>
      <c r="EYK14" s="325"/>
      <c r="EYL14" s="325"/>
      <c r="EYM14" s="325"/>
      <c r="EYN14" s="325"/>
      <c r="EYO14" s="325"/>
      <c r="EYP14" s="325"/>
      <c r="EYQ14" s="325"/>
      <c r="EYR14" s="325"/>
      <c r="EYS14" s="325"/>
      <c r="EYT14" s="325"/>
      <c r="EYU14" s="325"/>
      <c r="EYV14" s="325"/>
      <c r="EYW14" s="325"/>
      <c r="EYX14" s="325"/>
      <c r="EYY14" s="325"/>
      <c r="EYZ14" s="325"/>
      <c r="EZA14" s="325"/>
      <c r="EZB14" s="325"/>
      <c r="EZC14" s="325"/>
      <c r="EZD14" s="325"/>
      <c r="EZE14" s="325"/>
      <c r="EZF14" s="325"/>
      <c r="EZG14" s="325"/>
      <c r="EZH14" s="325"/>
      <c r="EZI14" s="325"/>
      <c r="EZJ14" s="325"/>
      <c r="EZK14" s="325"/>
      <c r="EZL14" s="325"/>
      <c r="EZM14" s="325"/>
      <c r="EZN14" s="325"/>
      <c r="EZO14" s="325"/>
      <c r="EZP14" s="325"/>
      <c r="EZQ14" s="325"/>
      <c r="EZR14" s="325"/>
      <c r="EZS14" s="325"/>
      <c r="EZT14" s="325"/>
      <c r="EZU14" s="325"/>
      <c r="EZV14" s="325"/>
      <c r="EZW14" s="325"/>
      <c r="EZX14" s="325"/>
      <c r="EZY14" s="325"/>
      <c r="EZZ14" s="325"/>
      <c r="FAA14" s="325"/>
      <c r="FAB14" s="325"/>
      <c r="FAC14" s="325"/>
      <c r="FAD14" s="325"/>
      <c r="FAE14" s="325"/>
      <c r="FAF14" s="325"/>
      <c r="FAG14" s="325"/>
      <c r="FAH14" s="325"/>
      <c r="FAI14" s="325"/>
      <c r="FAJ14" s="325"/>
      <c r="FAK14" s="325"/>
      <c r="FAL14" s="325"/>
      <c r="FAM14" s="325"/>
      <c r="FAN14" s="325"/>
      <c r="FAO14" s="325"/>
      <c r="FAP14" s="325"/>
      <c r="FAQ14" s="325"/>
      <c r="FAR14" s="325"/>
      <c r="FAS14" s="325"/>
      <c r="FAT14" s="325"/>
      <c r="FAU14" s="325"/>
      <c r="FAV14" s="325"/>
      <c r="FAW14" s="325"/>
      <c r="FAX14" s="325"/>
      <c r="FAY14" s="325"/>
      <c r="FAZ14" s="325"/>
      <c r="FBA14" s="325"/>
      <c r="FBB14" s="325"/>
      <c r="FBC14" s="325"/>
      <c r="FBD14" s="325"/>
      <c r="FBE14" s="325"/>
      <c r="FBF14" s="325"/>
      <c r="FBG14" s="325"/>
      <c r="FBH14" s="325"/>
      <c r="FBI14" s="325"/>
      <c r="FBJ14" s="325"/>
      <c r="FBK14" s="325"/>
      <c r="FBL14" s="325"/>
      <c r="FBM14" s="325"/>
      <c r="FBN14" s="325"/>
      <c r="FBO14" s="325"/>
      <c r="FBP14" s="325"/>
      <c r="FBQ14" s="325"/>
      <c r="FBR14" s="325"/>
      <c r="FBS14" s="325"/>
      <c r="FBT14" s="325"/>
      <c r="FBU14" s="325"/>
      <c r="FBV14" s="325"/>
      <c r="FBW14" s="325"/>
      <c r="FBX14" s="325"/>
      <c r="FBY14" s="325"/>
      <c r="FBZ14" s="325"/>
      <c r="FCA14" s="325"/>
      <c r="FCB14" s="325"/>
      <c r="FCC14" s="325"/>
      <c r="FCD14" s="325"/>
      <c r="FCE14" s="325"/>
      <c r="FCF14" s="325"/>
      <c r="FCG14" s="325"/>
      <c r="FCH14" s="325"/>
      <c r="FCI14" s="325"/>
      <c r="FCJ14" s="325"/>
      <c r="FCK14" s="325"/>
      <c r="FCL14" s="325"/>
      <c r="FCM14" s="325"/>
      <c r="FCN14" s="325"/>
      <c r="FCO14" s="325"/>
      <c r="FCP14" s="325"/>
      <c r="FCQ14" s="325"/>
      <c r="FCR14" s="325"/>
      <c r="FCS14" s="325"/>
      <c r="FCT14" s="325"/>
      <c r="FCU14" s="325"/>
      <c r="FCV14" s="325"/>
      <c r="FCW14" s="325"/>
      <c r="FCX14" s="325"/>
      <c r="FCY14" s="325"/>
      <c r="FCZ14" s="325"/>
      <c r="FDA14" s="325"/>
      <c r="FDB14" s="325"/>
      <c r="FDC14" s="325"/>
      <c r="FDD14" s="325"/>
      <c r="FDE14" s="325"/>
      <c r="FDF14" s="325"/>
      <c r="FDG14" s="325"/>
      <c r="FDH14" s="325"/>
      <c r="FDI14" s="325"/>
      <c r="FDJ14" s="325"/>
      <c r="FDK14" s="325"/>
      <c r="FDL14" s="325"/>
      <c r="FDM14" s="325"/>
      <c r="FDN14" s="325"/>
      <c r="FDO14" s="325"/>
      <c r="FDP14" s="325"/>
      <c r="FDQ14" s="325"/>
      <c r="FDR14" s="325"/>
      <c r="FDS14" s="325"/>
      <c r="FDT14" s="325"/>
      <c r="FDU14" s="325"/>
      <c r="FDV14" s="325"/>
      <c r="FDW14" s="325"/>
      <c r="FDX14" s="325"/>
      <c r="FDY14" s="325"/>
      <c r="FDZ14" s="325"/>
      <c r="FEA14" s="325"/>
      <c r="FEB14" s="325"/>
      <c r="FEC14" s="325"/>
      <c r="FED14" s="325"/>
      <c r="FEE14" s="325"/>
      <c r="FEF14" s="325"/>
      <c r="FEG14" s="325"/>
      <c r="FEH14" s="325"/>
      <c r="FEI14" s="325"/>
      <c r="FEJ14" s="325"/>
      <c r="FEK14" s="325"/>
      <c r="FEL14" s="325"/>
      <c r="FEM14" s="325"/>
      <c r="FEN14" s="325"/>
      <c r="FEO14" s="325"/>
      <c r="FEP14" s="325"/>
      <c r="FEQ14" s="325"/>
      <c r="FER14" s="325"/>
      <c r="FES14" s="325"/>
      <c r="FET14" s="325"/>
      <c r="FEU14" s="325"/>
      <c r="FEV14" s="325"/>
      <c r="FEW14" s="325"/>
      <c r="FEX14" s="325"/>
      <c r="FEY14" s="325"/>
      <c r="FEZ14" s="325"/>
      <c r="FFA14" s="325"/>
      <c r="FFB14" s="325"/>
      <c r="FFC14" s="325"/>
      <c r="FFD14" s="325"/>
      <c r="FFE14" s="325"/>
      <c r="FFF14" s="325"/>
      <c r="FFG14" s="325"/>
      <c r="FFH14" s="325"/>
      <c r="FFI14" s="325"/>
      <c r="FFJ14" s="325"/>
      <c r="FFK14" s="325"/>
      <c r="FFL14" s="325"/>
      <c r="FFM14" s="325"/>
      <c r="FFN14" s="325"/>
      <c r="FFO14" s="325"/>
      <c r="FFP14" s="325"/>
      <c r="FFQ14" s="325"/>
      <c r="FFR14" s="325"/>
      <c r="FFS14" s="325"/>
      <c r="FFT14" s="325"/>
      <c r="FFU14" s="325"/>
      <c r="FFV14" s="325"/>
      <c r="FFW14" s="325"/>
      <c r="FFX14" s="325"/>
      <c r="FFY14" s="325"/>
      <c r="FFZ14" s="325"/>
      <c r="FGA14" s="325"/>
      <c r="FGB14" s="325"/>
      <c r="FGC14" s="325"/>
      <c r="FGD14" s="325"/>
      <c r="FGE14" s="325"/>
      <c r="FGF14" s="325"/>
      <c r="FGG14" s="325"/>
      <c r="FGH14" s="325"/>
      <c r="FGI14" s="325"/>
      <c r="FGJ14" s="325"/>
      <c r="FGK14" s="325"/>
      <c r="FGL14" s="325"/>
      <c r="FGM14" s="325"/>
      <c r="FGN14" s="325"/>
      <c r="FGO14" s="325"/>
      <c r="FGP14" s="325"/>
      <c r="FGQ14" s="325"/>
      <c r="FGR14" s="325"/>
      <c r="FGS14" s="325"/>
      <c r="FGT14" s="325"/>
      <c r="FGU14" s="325"/>
      <c r="FGV14" s="325"/>
      <c r="FGW14" s="325"/>
      <c r="FGX14" s="325"/>
      <c r="FGY14" s="325"/>
      <c r="FGZ14" s="325"/>
      <c r="FHA14" s="325"/>
      <c r="FHB14" s="325"/>
      <c r="FHC14" s="325"/>
      <c r="FHD14" s="325"/>
      <c r="FHE14" s="325"/>
      <c r="FHF14" s="325"/>
      <c r="FHG14" s="325"/>
      <c r="FHH14" s="325"/>
      <c r="FHI14" s="325"/>
      <c r="FHJ14" s="325"/>
      <c r="FHK14" s="325"/>
      <c r="FHL14" s="325"/>
      <c r="FHM14" s="325"/>
      <c r="FHN14" s="325"/>
      <c r="FHO14" s="325"/>
      <c r="FHP14" s="325"/>
      <c r="FHQ14" s="325"/>
      <c r="FHR14" s="325"/>
      <c r="FHS14" s="325"/>
      <c r="FHT14" s="325"/>
      <c r="FHU14" s="325"/>
      <c r="FHV14" s="325"/>
      <c r="FHW14" s="325"/>
      <c r="FHX14" s="325"/>
      <c r="FHY14" s="325"/>
      <c r="FHZ14" s="325"/>
      <c r="FIA14" s="325"/>
      <c r="FIB14" s="325"/>
      <c r="FIC14" s="325"/>
      <c r="FID14" s="325"/>
      <c r="FIE14" s="325"/>
      <c r="FIF14" s="325"/>
      <c r="FIG14" s="325"/>
      <c r="FIH14" s="325"/>
      <c r="FII14" s="325"/>
      <c r="FIJ14" s="325"/>
      <c r="FIK14" s="325"/>
      <c r="FIL14" s="325"/>
      <c r="FIM14" s="325"/>
      <c r="FIN14" s="325"/>
      <c r="FIO14" s="325"/>
      <c r="FIP14" s="325"/>
      <c r="FIQ14" s="325"/>
      <c r="FIR14" s="325"/>
      <c r="FIS14" s="325"/>
      <c r="FIT14" s="325"/>
      <c r="FIU14" s="325"/>
      <c r="FIV14" s="325"/>
      <c r="FIW14" s="325"/>
      <c r="FIX14" s="325"/>
      <c r="FIY14" s="325"/>
      <c r="FIZ14" s="325"/>
      <c r="FJA14" s="325"/>
      <c r="FJB14" s="325"/>
      <c r="FJC14" s="325"/>
      <c r="FJD14" s="325"/>
      <c r="FJE14" s="325"/>
      <c r="FJF14" s="325"/>
      <c r="FJG14" s="325"/>
      <c r="FJH14" s="325"/>
      <c r="FJI14" s="325"/>
      <c r="FJJ14" s="325"/>
      <c r="FJK14" s="325"/>
      <c r="FJL14" s="325"/>
      <c r="FJM14" s="325"/>
      <c r="FJN14" s="325"/>
      <c r="FJO14" s="325"/>
      <c r="FJP14" s="325"/>
      <c r="FJQ14" s="325"/>
      <c r="FJR14" s="325"/>
      <c r="FJS14" s="325"/>
      <c r="FJT14" s="325"/>
      <c r="FJU14" s="325"/>
      <c r="FJV14" s="325"/>
      <c r="FJW14" s="325"/>
      <c r="FJX14" s="325"/>
      <c r="FJY14" s="325"/>
      <c r="FJZ14" s="325"/>
      <c r="FKA14" s="325"/>
      <c r="FKB14" s="325"/>
      <c r="FKC14" s="325"/>
      <c r="FKD14" s="325"/>
      <c r="FKE14" s="325"/>
      <c r="FKF14" s="325"/>
      <c r="FKG14" s="325"/>
      <c r="FKH14" s="325"/>
      <c r="FKI14" s="325"/>
      <c r="FKJ14" s="325"/>
      <c r="FKK14" s="325"/>
      <c r="FKL14" s="325"/>
      <c r="FKM14" s="325"/>
      <c r="FKN14" s="325"/>
      <c r="FKO14" s="325"/>
      <c r="FKP14" s="325"/>
      <c r="FKQ14" s="325"/>
      <c r="FKR14" s="325"/>
      <c r="FKS14" s="325"/>
      <c r="FKT14" s="325"/>
      <c r="FKU14" s="325"/>
      <c r="FKV14" s="325"/>
      <c r="FKW14" s="325"/>
      <c r="FKX14" s="325"/>
      <c r="FKY14" s="325"/>
      <c r="FKZ14" s="325"/>
      <c r="FLA14" s="325"/>
      <c r="FLB14" s="325"/>
      <c r="FLC14" s="325"/>
      <c r="FLD14" s="325"/>
      <c r="FLE14" s="325"/>
      <c r="FLF14" s="325"/>
      <c r="FLG14" s="325"/>
      <c r="FLH14" s="325"/>
      <c r="FLI14" s="325"/>
      <c r="FLJ14" s="325"/>
      <c r="FLK14" s="325"/>
      <c r="FLL14" s="325"/>
      <c r="FLM14" s="325"/>
      <c r="FLN14" s="325"/>
      <c r="FLO14" s="325"/>
      <c r="FLP14" s="325"/>
      <c r="FLQ14" s="325"/>
      <c r="FLR14" s="325"/>
      <c r="FLS14" s="325"/>
      <c r="FLT14" s="325"/>
      <c r="FLU14" s="325"/>
      <c r="FLV14" s="325"/>
      <c r="FLW14" s="325"/>
      <c r="FLX14" s="325"/>
      <c r="FLY14" s="325"/>
      <c r="FLZ14" s="325"/>
      <c r="FMA14" s="325"/>
      <c r="FMB14" s="325"/>
      <c r="FMC14" s="325"/>
      <c r="FMD14" s="325"/>
      <c r="FME14" s="325"/>
      <c r="FMF14" s="325"/>
      <c r="FMG14" s="325"/>
      <c r="FMH14" s="325"/>
      <c r="FMI14" s="325"/>
      <c r="FMJ14" s="325"/>
      <c r="FMK14" s="325"/>
      <c r="FML14" s="325"/>
      <c r="FMM14" s="325"/>
      <c r="FMN14" s="325"/>
      <c r="FMO14" s="325"/>
      <c r="FMP14" s="325"/>
      <c r="FMQ14" s="325"/>
      <c r="FMR14" s="325"/>
      <c r="FMS14" s="325"/>
      <c r="FMT14" s="325"/>
      <c r="FMU14" s="325"/>
      <c r="FMV14" s="325"/>
      <c r="FMW14" s="325"/>
      <c r="FMX14" s="325"/>
      <c r="FMY14" s="325"/>
      <c r="FMZ14" s="325"/>
      <c r="FNA14" s="325"/>
      <c r="FNB14" s="325"/>
      <c r="FNC14" s="325"/>
      <c r="FND14" s="325"/>
      <c r="FNE14" s="325"/>
      <c r="FNF14" s="325"/>
      <c r="FNG14" s="325"/>
      <c r="FNH14" s="325"/>
      <c r="FNI14" s="325"/>
      <c r="FNJ14" s="325"/>
      <c r="FNK14" s="325"/>
      <c r="FNL14" s="325"/>
      <c r="FNM14" s="325"/>
      <c r="FNN14" s="325"/>
      <c r="FNO14" s="325"/>
      <c r="FNP14" s="325"/>
      <c r="FNQ14" s="325"/>
      <c r="FNR14" s="325"/>
      <c r="FNS14" s="325"/>
      <c r="FNT14" s="325"/>
      <c r="FNU14" s="325"/>
      <c r="FNV14" s="325"/>
      <c r="FNW14" s="325"/>
      <c r="FNX14" s="325"/>
      <c r="FNY14" s="325"/>
      <c r="FNZ14" s="325"/>
      <c r="FOA14" s="325"/>
      <c r="FOB14" s="325"/>
      <c r="FOC14" s="325"/>
      <c r="FOD14" s="325"/>
      <c r="FOE14" s="325"/>
      <c r="FOF14" s="325"/>
      <c r="FOG14" s="325"/>
      <c r="FOH14" s="325"/>
      <c r="FOI14" s="325"/>
      <c r="FOJ14" s="325"/>
      <c r="FOK14" s="325"/>
      <c r="FOL14" s="325"/>
      <c r="FOM14" s="325"/>
      <c r="FON14" s="325"/>
      <c r="FOO14" s="325"/>
      <c r="FOP14" s="325"/>
      <c r="FOQ14" s="325"/>
      <c r="FOR14" s="325"/>
      <c r="FOS14" s="325"/>
      <c r="FOT14" s="325"/>
      <c r="FOU14" s="325"/>
      <c r="FOV14" s="325"/>
      <c r="FOW14" s="325"/>
      <c r="FOX14" s="325"/>
      <c r="FOY14" s="325"/>
      <c r="FOZ14" s="325"/>
      <c r="FPA14" s="325"/>
      <c r="FPB14" s="325"/>
      <c r="FPC14" s="325"/>
      <c r="FPD14" s="325"/>
      <c r="FPE14" s="325"/>
      <c r="FPF14" s="325"/>
      <c r="FPG14" s="325"/>
      <c r="FPH14" s="325"/>
      <c r="FPI14" s="325"/>
      <c r="FPJ14" s="325"/>
      <c r="FPK14" s="325"/>
      <c r="FPL14" s="325"/>
      <c r="FPM14" s="325"/>
      <c r="FPN14" s="325"/>
      <c r="FPO14" s="325"/>
      <c r="FPP14" s="325"/>
      <c r="FPQ14" s="325"/>
      <c r="FPR14" s="325"/>
      <c r="FPS14" s="325"/>
      <c r="FPT14" s="325"/>
      <c r="FPU14" s="325"/>
      <c r="FPV14" s="325"/>
      <c r="FPW14" s="325"/>
      <c r="FPX14" s="325"/>
      <c r="FPY14" s="325"/>
      <c r="FPZ14" s="325"/>
      <c r="FQA14" s="325"/>
      <c r="FQB14" s="325"/>
      <c r="FQC14" s="325"/>
      <c r="FQD14" s="325"/>
      <c r="FQE14" s="325"/>
      <c r="FQF14" s="325"/>
      <c r="FQG14" s="325"/>
      <c r="FQH14" s="325"/>
      <c r="FQI14" s="325"/>
      <c r="FQJ14" s="325"/>
      <c r="FQK14" s="325"/>
      <c r="FQL14" s="325"/>
      <c r="FQM14" s="325"/>
      <c r="FQN14" s="325"/>
      <c r="FQO14" s="325"/>
      <c r="FQP14" s="325"/>
      <c r="FQQ14" s="325"/>
      <c r="FQR14" s="325"/>
      <c r="FQS14" s="325"/>
      <c r="FQT14" s="325"/>
      <c r="FQU14" s="325"/>
      <c r="FQV14" s="325"/>
      <c r="FQW14" s="325"/>
      <c r="FQX14" s="325"/>
      <c r="FQY14" s="325"/>
      <c r="FQZ14" s="325"/>
      <c r="FRA14" s="325"/>
      <c r="FRB14" s="325"/>
      <c r="FRC14" s="325"/>
      <c r="FRD14" s="325"/>
      <c r="FRE14" s="325"/>
      <c r="FRF14" s="325"/>
      <c r="FRG14" s="325"/>
      <c r="FRH14" s="325"/>
      <c r="FRI14" s="325"/>
      <c r="FRJ14" s="325"/>
      <c r="FRK14" s="325"/>
      <c r="FRL14" s="325"/>
      <c r="FRM14" s="325"/>
      <c r="FRN14" s="325"/>
      <c r="FRO14" s="325"/>
      <c r="FRP14" s="325"/>
      <c r="FRQ14" s="325"/>
      <c r="FRR14" s="325"/>
      <c r="FRS14" s="325"/>
      <c r="FRT14" s="325"/>
      <c r="FRU14" s="325"/>
      <c r="FRV14" s="325"/>
      <c r="FRW14" s="325"/>
      <c r="FRX14" s="325"/>
      <c r="FRY14" s="325"/>
      <c r="FRZ14" s="325"/>
      <c r="FSA14" s="325"/>
      <c r="FSB14" s="325"/>
      <c r="FSC14" s="325"/>
      <c r="FSD14" s="325"/>
      <c r="FSE14" s="325"/>
      <c r="FSF14" s="325"/>
      <c r="FSG14" s="325"/>
      <c r="FSH14" s="325"/>
      <c r="FSI14" s="325"/>
      <c r="FSJ14" s="325"/>
      <c r="FSK14" s="325"/>
      <c r="FSL14" s="325"/>
      <c r="FSM14" s="325"/>
      <c r="FSN14" s="325"/>
      <c r="FSO14" s="325"/>
      <c r="FSP14" s="325"/>
      <c r="FSQ14" s="325"/>
      <c r="FSR14" s="325"/>
      <c r="FSS14" s="325"/>
      <c r="FST14" s="325"/>
      <c r="FSU14" s="325"/>
      <c r="FSV14" s="325"/>
      <c r="FSW14" s="325"/>
      <c r="FSX14" s="325"/>
      <c r="FSY14" s="325"/>
      <c r="FSZ14" s="325"/>
      <c r="FTA14" s="325"/>
      <c r="FTB14" s="325"/>
      <c r="FTC14" s="325"/>
      <c r="FTD14" s="325"/>
      <c r="FTE14" s="325"/>
      <c r="FTF14" s="325"/>
      <c r="FTG14" s="325"/>
      <c r="FTH14" s="325"/>
      <c r="FTI14" s="325"/>
      <c r="FTJ14" s="325"/>
      <c r="FTK14" s="325"/>
      <c r="FTL14" s="325"/>
      <c r="FTM14" s="325"/>
      <c r="FTN14" s="325"/>
      <c r="FTO14" s="325"/>
      <c r="FTP14" s="325"/>
      <c r="FTQ14" s="325"/>
      <c r="FTR14" s="325"/>
      <c r="FTS14" s="325"/>
      <c r="FTT14" s="325"/>
      <c r="FTU14" s="325"/>
      <c r="FTV14" s="325"/>
      <c r="FTW14" s="325"/>
      <c r="FTX14" s="325"/>
      <c r="FTY14" s="325"/>
      <c r="FTZ14" s="325"/>
      <c r="FUA14" s="325"/>
      <c r="FUB14" s="325"/>
      <c r="FUC14" s="325"/>
      <c r="FUD14" s="325"/>
      <c r="FUE14" s="325"/>
      <c r="FUF14" s="325"/>
      <c r="FUG14" s="325"/>
      <c r="FUH14" s="325"/>
      <c r="FUI14" s="325"/>
      <c r="FUJ14" s="325"/>
      <c r="FUK14" s="325"/>
      <c r="FUL14" s="325"/>
      <c r="FUM14" s="325"/>
      <c r="FUN14" s="325"/>
      <c r="FUO14" s="325"/>
      <c r="FUP14" s="325"/>
      <c r="FUQ14" s="325"/>
      <c r="FUR14" s="325"/>
      <c r="FUS14" s="325"/>
      <c r="FUT14" s="325"/>
      <c r="FUU14" s="325"/>
      <c r="FUV14" s="325"/>
      <c r="FUW14" s="325"/>
      <c r="FUX14" s="325"/>
      <c r="FUY14" s="325"/>
      <c r="FUZ14" s="325"/>
      <c r="FVA14" s="325"/>
      <c r="FVB14" s="325"/>
      <c r="FVC14" s="325"/>
      <c r="FVD14" s="325"/>
      <c r="FVE14" s="325"/>
      <c r="FVF14" s="325"/>
      <c r="FVG14" s="325"/>
      <c r="FVH14" s="325"/>
      <c r="FVI14" s="325"/>
      <c r="FVJ14" s="325"/>
      <c r="FVK14" s="325"/>
      <c r="FVL14" s="325"/>
      <c r="FVM14" s="325"/>
      <c r="FVN14" s="325"/>
      <c r="FVO14" s="325"/>
      <c r="FVP14" s="325"/>
      <c r="FVQ14" s="325"/>
      <c r="FVR14" s="325"/>
      <c r="FVS14" s="325"/>
      <c r="FVT14" s="325"/>
      <c r="FVU14" s="325"/>
      <c r="FVV14" s="325"/>
      <c r="FVW14" s="325"/>
      <c r="FVX14" s="325"/>
      <c r="FVY14" s="325"/>
      <c r="FVZ14" s="325"/>
      <c r="FWA14" s="325"/>
      <c r="FWB14" s="325"/>
      <c r="FWC14" s="325"/>
      <c r="FWD14" s="325"/>
      <c r="FWE14" s="325"/>
      <c r="FWF14" s="325"/>
      <c r="FWG14" s="325"/>
      <c r="FWH14" s="325"/>
      <c r="FWI14" s="325"/>
      <c r="FWJ14" s="325"/>
      <c r="FWK14" s="325"/>
      <c r="FWL14" s="325"/>
      <c r="FWM14" s="325"/>
      <c r="FWN14" s="325"/>
      <c r="FWO14" s="325"/>
      <c r="FWP14" s="325"/>
      <c r="FWQ14" s="325"/>
      <c r="FWR14" s="325"/>
      <c r="FWS14" s="325"/>
      <c r="FWT14" s="325"/>
      <c r="FWU14" s="325"/>
      <c r="FWV14" s="325"/>
      <c r="FWW14" s="325"/>
      <c r="FWX14" s="325"/>
      <c r="FWY14" s="325"/>
      <c r="FWZ14" s="325"/>
      <c r="FXA14" s="325"/>
      <c r="FXB14" s="325"/>
      <c r="FXC14" s="325"/>
      <c r="FXD14" s="325"/>
      <c r="FXE14" s="325"/>
      <c r="FXF14" s="325"/>
      <c r="FXG14" s="325"/>
      <c r="FXH14" s="325"/>
      <c r="FXI14" s="325"/>
      <c r="FXJ14" s="325"/>
      <c r="FXK14" s="325"/>
      <c r="FXL14" s="325"/>
      <c r="FXM14" s="325"/>
      <c r="FXN14" s="325"/>
      <c r="FXO14" s="325"/>
      <c r="FXP14" s="325"/>
      <c r="FXQ14" s="325"/>
      <c r="FXR14" s="325"/>
      <c r="FXS14" s="325"/>
      <c r="FXT14" s="325"/>
      <c r="FXU14" s="325"/>
      <c r="FXV14" s="325"/>
      <c r="FXW14" s="325"/>
      <c r="FXX14" s="325"/>
      <c r="FXY14" s="325"/>
      <c r="FXZ14" s="325"/>
      <c r="FYA14" s="325"/>
      <c r="FYB14" s="325"/>
      <c r="FYC14" s="325"/>
      <c r="FYD14" s="325"/>
      <c r="FYE14" s="325"/>
      <c r="FYF14" s="325"/>
      <c r="FYG14" s="325"/>
      <c r="FYH14" s="325"/>
      <c r="FYI14" s="325"/>
      <c r="FYJ14" s="325"/>
      <c r="FYK14" s="325"/>
      <c r="FYL14" s="325"/>
      <c r="FYM14" s="325"/>
      <c r="FYN14" s="325"/>
      <c r="FYO14" s="325"/>
      <c r="FYP14" s="325"/>
      <c r="FYQ14" s="325"/>
      <c r="FYR14" s="325"/>
      <c r="FYS14" s="325"/>
      <c r="FYT14" s="325"/>
      <c r="FYU14" s="325"/>
      <c r="FYV14" s="325"/>
      <c r="FYW14" s="325"/>
      <c r="FYX14" s="325"/>
      <c r="FYY14" s="325"/>
      <c r="FYZ14" s="325"/>
      <c r="FZA14" s="325"/>
      <c r="FZB14" s="325"/>
      <c r="FZC14" s="325"/>
      <c r="FZD14" s="325"/>
      <c r="FZE14" s="325"/>
      <c r="FZF14" s="325"/>
      <c r="FZG14" s="325"/>
      <c r="FZH14" s="325"/>
      <c r="FZI14" s="325"/>
      <c r="FZJ14" s="325"/>
      <c r="FZK14" s="325"/>
      <c r="FZL14" s="325"/>
      <c r="FZM14" s="325"/>
      <c r="FZN14" s="325"/>
      <c r="FZO14" s="325"/>
      <c r="FZP14" s="325"/>
      <c r="FZQ14" s="325"/>
      <c r="FZR14" s="325"/>
      <c r="FZS14" s="325"/>
      <c r="FZT14" s="325"/>
      <c r="FZU14" s="325"/>
      <c r="FZV14" s="325"/>
      <c r="FZW14" s="325"/>
      <c r="FZX14" s="325"/>
      <c r="FZY14" s="325"/>
      <c r="FZZ14" s="325"/>
      <c r="GAA14" s="325"/>
      <c r="GAB14" s="325"/>
      <c r="GAC14" s="325"/>
      <c r="GAD14" s="325"/>
      <c r="GAE14" s="325"/>
      <c r="GAF14" s="325"/>
      <c r="GAG14" s="325"/>
      <c r="GAH14" s="325"/>
      <c r="GAI14" s="325"/>
      <c r="GAJ14" s="325"/>
      <c r="GAK14" s="325"/>
      <c r="GAL14" s="325"/>
      <c r="GAM14" s="325"/>
      <c r="GAN14" s="325"/>
      <c r="GAO14" s="325"/>
      <c r="GAP14" s="325"/>
      <c r="GAQ14" s="325"/>
      <c r="GAR14" s="325"/>
      <c r="GAS14" s="325"/>
      <c r="GAT14" s="325"/>
      <c r="GAU14" s="325"/>
      <c r="GAV14" s="325"/>
      <c r="GAW14" s="325"/>
      <c r="GAX14" s="325"/>
      <c r="GAY14" s="325"/>
      <c r="GAZ14" s="325"/>
      <c r="GBA14" s="325"/>
      <c r="GBB14" s="325"/>
      <c r="GBC14" s="325"/>
      <c r="GBD14" s="325"/>
      <c r="GBE14" s="325"/>
      <c r="GBF14" s="325"/>
      <c r="GBG14" s="325"/>
      <c r="GBH14" s="325"/>
      <c r="GBI14" s="325"/>
      <c r="GBJ14" s="325"/>
      <c r="GBK14" s="325"/>
      <c r="GBL14" s="325"/>
      <c r="GBM14" s="325"/>
      <c r="GBN14" s="325"/>
      <c r="GBO14" s="325"/>
      <c r="GBP14" s="325"/>
      <c r="GBQ14" s="325"/>
      <c r="GBR14" s="325"/>
      <c r="GBS14" s="325"/>
      <c r="GBT14" s="325"/>
      <c r="GBU14" s="325"/>
      <c r="GBV14" s="325"/>
      <c r="GBW14" s="325"/>
      <c r="GBX14" s="325"/>
      <c r="GBY14" s="325"/>
      <c r="GBZ14" s="325"/>
      <c r="GCA14" s="325"/>
      <c r="GCB14" s="325"/>
      <c r="GCC14" s="325"/>
      <c r="GCD14" s="325"/>
      <c r="GCE14" s="325"/>
      <c r="GCF14" s="325"/>
      <c r="GCG14" s="325"/>
      <c r="GCH14" s="325"/>
      <c r="GCI14" s="325"/>
      <c r="GCJ14" s="325"/>
      <c r="GCK14" s="325"/>
      <c r="GCL14" s="325"/>
      <c r="GCM14" s="325"/>
      <c r="GCN14" s="325"/>
      <c r="GCO14" s="325"/>
      <c r="GCP14" s="325"/>
      <c r="GCQ14" s="325"/>
      <c r="GCR14" s="325"/>
      <c r="GCS14" s="325"/>
      <c r="GCT14" s="325"/>
      <c r="GCU14" s="325"/>
      <c r="GCV14" s="325"/>
      <c r="GCW14" s="325"/>
      <c r="GCX14" s="325"/>
      <c r="GCY14" s="325"/>
      <c r="GCZ14" s="325"/>
      <c r="GDA14" s="325"/>
      <c r="GDB14" s="325"/>
      <c r="GDC14" s="325"/>
      <c r="GDD14" s="325"/>
      <c r="GDE14" s="325"/>
      <c r="GDF14" s="325"/>
      <c r="GDG14" s="325"/>
      <c r="GDH14" s="325"/>
      <c r="GDI14" s="325"/>
      <c r="GDJ14" s="325"/>
      <c r="GDK14" s="325"/>
      <c r="GDL14" s="325"/>
      <c r="GDM14" s="325"/>
      <c r="GDN14" s="325"/>
      <c r="GDO14" s="325"/>
      <c r="GDP14" s="325"/>
      <c r="GDQ14" s="325"/>
      <c r="GDR14" s="325"/>
      <c r="GDS14" s="325"/>
      <c r="GDT14" s="325"/>
      <c r="GDU14" s="325"/>
      <c r="GDV14" s="325"/>
      <c r="GDW14" s="325"/>
      <c r="GDX14" s="325"/>
      <c r="GDY14" s="325"/>
      <c r="GDZ14" s="325"/>
      <c r="GEA14" s="325"/>
      <c r="GEB14" s="325"/>
      <c r="GEC14" s="325"/>
      <c r="GED14" s="325"/>
      <c r="GEE14" s="325"/>
      <c r="GEF14" s="325"/>
      <c r="GEG14" s="325"/>
      <c r="GEH14" s="325"/>
      <c r="GEI14" s="325"/>
      <c r="GEJ14" s="325"/>
      <c r="GEK14" s="325"/>
      <c r="GEL14" s="325"/>
      <c r="GEM14" s="325"/>
      <c r="GEN14" s="325"/>
      <c r="GEO14" s="325"/>
      <c r="GEP14" s="325"/>
      <c r="GEQ14" s="325"/>
      <c r="GER14" s="325"/>
      <c r="GES14" s="325"/>
      <c r="GET14" s="325"/>
      <c r="GEU14" s="325"/>
      <c r="GEV14" s="325"/>
      <c r="GEW14" s="325"/>
      <c r="GEX14" s="325"/>
      <c r="GEY14" s="325"/>
      <c r="GEZ14" s="325"/>
      <c r="GFA14" s="325"/>
      <c r="GFB14" s="325"/>
      <c r="GFC14" s="325"/>
      <c r="GFD14" s="325"/>
      <c r="GFE14" s="325"/>
      <c r="GFF14" s="325"/>
      <c r="GFG14" s="325"/>
      <c r="GFH14" s="325"/>
      <c r="GFI14" s="325"/>
      <c r="GFJ14" s="325"/>
      <c r="GFK14" s="325"/>
      <c r="GFL14" s="325"/>
      <c r="GFM14" s="325"/>
      <c r="GFN14" s="325"/>
      <c r="GFO14" s="325"/>
      <c r="GFP14" s="325"/>
      <c r="GFQ14" s="325"/>
      <c r="GFR14" s="325"/>
      <c r="GFS14" s="325"/>
      <c r="GFT14" s="325"/>
      <c r="GFU14" s="325"/>
      <c r="GFV14" s="325"/>
      <c r="GFW14" s="325"/>
      <c r="GFX14" s="325"/>
      <c r="GFY14" s="325"/>
      <c r="GFZ14" s="325"/>
      <c r="GGA14" s="325"/>
      <c r="GGB14" s="325"/>
      <c r="GGC14" s="325"/>
      <c r="GGD14" s="325"/>
      <c r="GGE14" s="325"/>
      <c r="GGF14" s="325"/>
      <c r="GGG14" s="325"/>
      <c r="GGH14" s="325"/>
      <c r="GGI14" s="325"/>
      <c r="GGJ14" s="325"/>
      <c r="GGK14" s="325"/>
      <c r="GGL14" s="325"/>
      <c r="GGM14" s="325"/>
      <c r="GGN14" s="325"/>
      <c r="GGO14" s="325"/>
      <c r="GGP14" s="325"/>
      <c r="GGQ14" s="325"/>
      <c r="GGR14" s="325"/>
      <c r="GGS14" s="325"/>
      <c r="GGT14" s="325"/>
      <c r="GGU14" s="325"/>
      <c r="GGV14" s="325"/>
      <c r="GGW14" s="325"/>
      <c r="GGX14" s="325"/>
      <c r="GGY14" s="325"/>
      <c r="GGZ14" s="325"/>
      <c r="GHA14" s="325"/>
      <c r="GHB14" s="325"/>
      <c r="GHC14" s="325"/>
      <c r="GHD14" s="325"/>
      <c r="GHE14" s="325"/>
      <c r="GHF14" s="325"/>
      <c r="GHG14" s="325"/>
      <c r="GHH14" s="325"/>
      <c r="GHI14" s="325"/>
      <c r="GHJ14" s="325"/>
      <c r="GHK14" s="325"/>
      <c r="GHL14" s="325"/>
      <c r="GHM14" s="325"/>
      <c r="GHN14" s="325"/>
      <c r="GHO14" s="325"/>
      <c r="GHP14" s="325"/>
      <c r="GHQ14" s="325"/>
      <c r="GHR14" s="325"/>
      <c r="GHS14" s="325"/>
      <c r="GHT14" s="325"/>
      <c r="GHU14" s="325"/>
      <c r="GHV14" s="325"/>
      <c r="GHW14" s="325"/>
      <c r="GHX14" s="325"/>
      <c r="GHY14" s="325"/>
      <c r="GHZ14" s="325"/>
      <c r="GIA14" s="325"/>
      <c r="GIB14" s="325"/>
      <c r="GIC14" s="325"/>
      <c r="GID14" s="325"/>
      <c r="GIE14" s="325"/>
      <c r="GIF14" s="325"/>
      <c r="GIG14" s="325"/>
      <c r="GIH14" s="325"/>
      <c r="GII14" s="325"/>
      <c r="GIJ14" s="325"/>
      <c r="GIK14" s="325"/>
      <c r="GIL14" s="325"/>
      <c r="GIM14" s="325"/>
      <c r="GIN14" s="325"/>
      <c r="GIO14" s="325"/>
      <c r="GIP14" s="325"/>
      <c r="GIQ14" s="325"/>
      <c r="GIR14" s="325"/>
      <c r="GIS14" s="325"/>
      <c r="GIT14" s="325"/>
      <c r="GIU14" s="325"/>
      <c r="GIV14" s="325"/>
      <c r="GIW14" s="325"/>
      <c r="GIX14" s="325"/>
      <c r="GIY14" s="325"/>
      <c r="GIZ14" s="325"/>
      <c r="GJA14" s="325"/>
      <c r="GJB14" s="325"/>
      <c r="GJC14" s="325"/>
      <c r="GJD14" s="325"/>
      <c r="GJE14" s="325"/>
      <c r="GJF14" s="325"/>
      <c r="GJG14" s="325"/>
      <c r="GJH14" s="325"/>
      <c r="GJI14" s="325"/>
      <c r="GJJ14" s="325"/>
      <c r="GJK14" s="325"/>
      <c r="GJL14" s="325"/>
      <c r="GJM14" s="325"/>
      <c r="GJN14" s="325"/>
      <c r="GJO14" s="325"/>
      <c r="GJP14" s="325"/>
      <c r="GJQ14" s="325"/>
      <c r="GJR14" s="325"/>
      <c r="GJS14" s="325"/>
      <c r="GJT14" s="325"/>
      <c r="GJU14" s="325"/>
      <c r="GJV14" s="325"/>
      <c r="GJW14" s="325"/>
      <c r="GJX14" s="325"/>
      <c r="GJY14" s="325"/>
      <c r="GJZ14" s="325"/>
      <c r="GKA14" s="325"/>
      <c r="GKB14" s="325"/>
      <c r="GKC14" s="325"/>
      <c r="GKD14" s="325"/>
      <c r="GKE14" s="325"/>
      <c r="GKF14" s="325"/>
      <c r="GKG14" s="325"/>
      <c r="GKH14" s="325"/>
      <c r="GKI14" s="325"/>
      <c r="GKJ14" s="325"/>
      <c r="GKK14" s="325"/>
      <c r="GKL14" s="325"/>
      <c r="GKM14" s="325"/>
      <c r="GKN14" s="325"/>
      <c r="GKO14" s="325"/>
      <c r="GKP14" s="325"/>
      <c r="GKQ14" s="325"/>
      <c r="GKR14" s="325"/>
      <c r="GKS14" s="325"/>
      <c r="GKT14" s="325"/>
      <c r="GKU14" s="325"/>
      <c r="GKV14" s="325"/>
      <c r="GKW14" s="325"/>
      <c r="GKX14" s="325"/>
      <c r="GKY14" s="325"/>
      <c r="GKZ14" s="325"/>
      <c r="GLA14" s="325"/>
      <c r="GLB14" s="325"/>
      <c r="GLC14" s="325"/>
      <c r="GLD14" s="325"/>
      <c r="GLE14" s="325"/>
      <c r="GLF14" s="325"/>
      <c r="GLG14" s="325"/>
      <c r="GLH14" s="325"/>
      <c r="GLI14" s="325"/>
      <c r="GLJ14" s="325"/>
      <c r="GLK14" s="325"/>
      <c r="GLL14" s="325"/>
      <c r="GLM14" s="325"/>
      <c r="GLN14" s="325"/>
      <c r="GLO14" s="325"/>
      <c r="GLP14" s="325"/>
      <c r="GLQ14" s="325"/>
      <c r="GLR14" s="325"/>
      <c r="GLS14" s="325"/>
      <c r="GLT14" s="325"/>
      <c r="GLU14" s="325"/>
      <c r="GLV14" s="325"/>
      <c r="GLW14" s="325"/>
      <c r="GLX14" s="325"/>
      <c r="GLY14" s="325"/>
      <c r="GLZ14" s="325"/>
      <c r="GMA14" s="325"/>
      <c r="GMB14" s="325"/>
      <c r="GMC14" s="325"/>
      <c r="GMD14" s="325"/>
      <c r="GME14" s="325"/>
      <c r="GMF14" s="325"/>
      <c r="GMG14" s="325"/>
      <c r="GMH14" s="325"/>
      <c r="GMI14" s="325"/>
      <c r="GMJ14" s="325"/>
      <c r="GMK14" s="325"/>
      <c r="GML14" s="325"/>
      <c r="GMM14" s="325"/>
      <c r="GMN14" s="325"/>
      <c r="GMO14" s="325"/>
      <c r="GMP14" s="325"/>
      <c r="GMQ14" s="325"/>
      <c r="GMR14" s="325"/>
      <c r="GMS14" s="325"/>
      <c r="GMT14" s="325"/>
      <c r="GMU14" s="325"/>
      <c r="GMV14" s="325"/>
      <c r="GMW14" s="325"/>
      <c r="GMX14" s="325"/>
      <c r="GMY14" s="325"/>
      <c r="GMZ14" s="325"/>
      <c r="GNA14" s="325"/>
      <c r="GNB14" s="325"/>
      <c r="GNC14" s="325"/>
      <c r="GND14" s="325"/>
      <c r="GNE14" s="325"/>
      <c r="GNF14" s="325"/>
      <c r="GNG14" s="325"/>
      <c r="GNH14" s="325"/>
      <c r="GNI14" s="325"/>
      <c r="GNJ14" s="325"/>
      <c r="GNK14" s="325"/>
      <c r="GNL14" s="325"/>
      <c r="GNM14" s="325"/>
      <c r="GNN14" s="325"/>
      <c r="GNO14" s="325"/>
      <c r="GNP14" s="325"/>
      <c r="GNQ14" s="325"/>
      <c r="GNR14" s="325"/>
      <c r="GNS14" s="325"/>
      <c r="GNT14" s="325"/>
      <c r="GNU14" s="325"/>
      <c r="GNV14" s="325"/>
      <c r="GNW14" s="325"/>
      <c r="GNX14" s="325"/>
      <c r="GNY14" s="325"/>
      <c r="GNZ14" s="325"/>
      <c r="GOA14" s="325"/>
      <c r="GOB14" s="325"/>
      <c r="GOC14" s="325"/>
      <c r="GOD14" s="325"/>
      <c r="GOE14" s="325"/>
      <c r="GOF14" s="325"/>
      <c r="GOG14" s="325"/>
      <c r="GOH14" s="325"/>
      <c r="GOI14" s="325"/>
      <c r="GOJ14" s="325"/>
      <c r="GOK14" s="325"/>
      <c r="GOL14" s="325"/>
      <c r="GOM14" s="325"/>
      <c r="GON14" s="325"/>
      <c r="GOO14" s="325"/>
      <c r="GOP14" s="325"/>
      <c r="GOQ14" s="325"/>
      <c r="GOR14" s="325"/>
      <c r="GOS14" s="325"/>
      <c r="GOT14" s="325"/>
      <c r="GOU14" s="325"/>
      <c r="GOV14" s="325"/>
      <c r="GOW14" s="325"/>
      <c r="GOX14" s="325"/>
      <c r="GOY14" s="325"/>
      <c r="GOZ14" s="325"/>
      <c r="GPA14" s="325"/>
      <c r="GPB14" s="325"/>
      <c r="GPC14" s="325"/>
      <c r="GPD14" s="325"/>
      <c r="GPE14" s="325"/>
      <c r="GPF14" s="325"/>
      <c r="GPG14" s="325"/>
      <c r="GPH14" s="325"/>
      <c r="GPI14" s="325"/>
      <c r="GPJ14" s="325"/>
      <c r="GPK14" s="325"/>
      <c r="GPL14" s="325"/>
      <c r="GPM14" s="325"/>
      <c r="GPN14" s="325"/>
      <c r="GPO14" s="325"/>
      <c r="GPP14" s="325"/>
      <c r="GPQ14" s="325"/>
      <c r="GPR14" s="325"/>
      <c r="GPS14" s="325"/>
      <c r="GPT14" s="325"/>
      <c r="GPU14" s="325"/>
      <c r="GPV14" s="325"/>
      <c r="GPW14" s="325"/>
      <c r="GPX14" s="325"/>
      <c r="GPY14" s="325"/>
      <c r="GPZ14" s="325"/>
      <c r="GQA14" s="325"/>
      <c r="GQB14" s="325"/>
      <c r="GQC14" s="325"/>
      <c r="GQD14" s="325"/>
      <c r="GQE14" s="325"/>
      <c r="GQF14" s="325"/>
      <c r="GQG14" s="325"/>
      <c r="GQH14" s="325"/>
      <c r="GQI14" s="325"/>
      <c r="GQJ14" s="325"/>
      <c r="GQK14" s="325"/>
      <c r="GQL14" s="325"/>
      <c r="GQM14" s="325"/>
      <c r="GQN14" s="325"/>
      <c r="GQO14" s="325"/>
      <c r="GQP14" s="325"/>
      <c r="GQQ14" s="325"/>
      <c r="GQR14" s="325"/>
      <c r="GQS14" s="325"/>
      <c r="GQT14" s="325"/>
      <c r="GQU14" s="325"/>
      <c r="GQV14" s="325"/>
      <c r="GQW14" s="325"/>
      <c r="GQX14" s="325"/>
      <c r="GQY14" s="325"/>
      <c r="GQZ14" s="325"/>
      <c r="GRA14" s="325"/>
      <c r="GRB14" s="325"/>
      <c r="GRC14" s="325"/>
      <c r="GRD14" s="325"/>
      <c r="GRE14" s="325"/>
      <c r="GRF14" s="325"/>
      <c r="GRG14" s="325"/>
      <c r="GRH14" s="325"/>
      <c r="GRI14" s="325"/>
      <c r="GRJ14" s="325"/>
      <c r="GRK14" s="325"/>
      <c r="GRL14" s="325"/>
      <c r="GRM14" s="325"/>
      <c r="GRN14" s="325"/>
      <c r="GRO14" s="325"/>
      <c r="GRP14" s="325"/>
      <c r="GRQ14" s="325"/>
      <c r="GRR14" s="325"/>
      <c r="GRS14" s="325"/>
      <c r="GRT14" s="325"/>
      <c r="GRU14" s="325"/>
      <c r="GRV14" s="325"/>
      <c r="GRW14" s="325"/>
      <c r="GRX14" s="325"/>
      <c r="GRY14" s="325"/>
      <c r="GRZ14" s="325"/>
      <c r="GSA14" s="325"/>
      <c r="GSB14" s="325"/>
      <c r="GSC14" s="325"/>
      <c r="GSD14" s="325"/>
      <c r="GSE14" s="325"/>
      <c r="GSF14" s="325"/>
      <c r="GSG14" s="325"/>
      <c r="GSH14" s="325"/>
      <c r="GSI14" s="325"/>
      <c r="GSJ14" s="325"/>
      <c r="GSK14" s="325"/>
      <c r="GSL14" s="325"/>
      <c r="GSM14" s="325"/>
      <c r="GSN14" s="325"/>
      <c r="GSO14" s="325"/>
      <c r="GSP14" s="325"/>
      <c r="GSQ14" s="325"/>
      <c r="GSR14" s="325"/>
      <c r="GSS14" s="325"/>
      <c r="GST14" s="325"/>
      <c r="GSU14" s="325"/>
      <c r="GSV14" s="325"/>
      <c r="GSW14" s="325"/>
      <c r="GSX14" s="325"/>
      <c r="GSY14" s="325"/>
      <c r="GSZ14" s="325"/>
      <c r="GTA14" s="325"/>
      <c r="GTB14" s="325"/>
      <c r="GTC14" s="325"/>
      <c r="GTD14" s="325"/>
      <c r="GTE14" s="325"/>
      <c r="GTF14" s="325"/>
      <c r="GTG14" s="325"/>
      <c r="GTH14" s="325"/>
      <c r="GTI14" s="325"/>
      <c r="GTJ14" s="325"/>
      <c r="GTK14" s="325"/>
      <c r="GTL14" s="325"/>
      <c r="GTM14" s="325"/>
      <c r="GTN14" s="325"/>
      <c r="GTO14" s="325"/>
      <c r="GTP14" s="325"/>
      <c r="GTQ14" s="325"/>
      <c r="GTR14" s="325"/>
      <c r="GTS14" s="325"/>
      <c r="GTT14" s="325"/>
      <c r="GTU14" s="325"/>
      <c r="GTV14" s="325"/>
      <c r="GTW14" s="325"/>
      <c r="GTX14" s="325"/>
      <c r="GTY14" s="325"/>
      <c r="GTZ14" s="325"/>
      <c r="GUA14" s="325"/>
      <c r="GUB14" s="325"/>
      <c r="GUC14" s="325"/>
      <c r="GUD14" s="325"/>
      <c r="GUE14" s="325"/>
      <c r="GUF14" s="325"/>
      <c r="GUG14" s="325"/>
      <c r="GUH14" s="325"/>
      <c r="GUI14" s="325"/>
      <c r="GUJ14" s="325"/>
      <c r="GUK14" s="325"/>
      <c r="GUL14" s="325"/>
      <c r="GUM14" s="325"/>
      <c r="GUN14" s="325"/>
      <c r="GUO14" s="325"/>
      <c r="GUP14" s="325"/>
      <c r="GUQ14" s="325"/>
      <c r="GUR14" s="325"/>
      <c r="GUS14" s="325"/>
      <c r="GUT14" s="325"/>
      <c r="GUU14" s="325"/>
      <c r="GUV14" s="325"/>
      <c r="GUW14" s="325"/>
      <c r="GUX14" s="325"/>
      <c r="GUY14" s="325"/>
      <c r="GUZ14" s="325"/>
      <c r="GVA14" s="325"/>
      <c r="GVB14" s="325"/>
      <c r="GVC14" s="325"/>
      <c r="GVD14" s="325"/>
      <c r="GVE14" s="325"/>
      <c r="GVF14" s="325"/>
      <c r="GVG14" s="325"/>
      <c r="GVH14" s="325"/>
      <c r="GVI14" s="325"/>
      <c r="GVJ14" s="325"/>
      <c r="GVK14" s="325"/>
      <c r="GVL14" s="325"/>
      <c r="GVM14" s="325"/>
      <c r="GVN14" s="325"/>
      <c r="GVO14" s="325"/>
      <c r="GVP14" s="325"/>
      <c r="GVQ14" s="325"/>
      <c r="GVR14" s="325"/>
      <c r="GVS14" s="325"/>
      <c r="GVT14" s="325"/>
      <c r="GVU14" s="325"/>
      <c r="GVV14" s="325"/>
      <c r="GVW14" s="325"/>
      <c r="GVX14" s="325"/>
      <c r="GVY14" s="325"/>
      <c r="GVZ14" s="325"/>
      <c r="GWA14" s="325"/>
      <c r="GWB14" s="325"/>
      <c r="GWC14" s="325"/>
      <c r="GWD14" s="325"/>
      <c r="GWE14" s="325"/>
      <c r="GWF14" s="325"/>
      <c r="GWG14" s="325"/>
      <c r="GWH14" s="325"/>
      <c r="GWI14" s="325"/>
      <c r="GWJ14" s="325"/>
      <c r="GWK14" s="325"/>
      <c r="GWL14" s="325"/>
      <c r="GWM14" s="325"/>
      <c r="GWN14" s="325"/>
      <c r="GWO14" s="325"/>
      <c r="GWP14" s="325"/>
      <c r="GWQ14" s="325"/>
      <c r="GWR14" s="325"/>
      <c r="GWS14" s="325"/>
      <c r="GWT14" s="325"/>
      <c r="GWU14" s="325"/>
      <c r="GWV14" s="325"/>
      <c r="GWW14" s="325"/>
      <c r="GWX14" s="325"/>
      <c r="GWY14" s="325"/>
      <c r="GWZ14" s="325"/>
      <c r="GXA14" s="325"/>
      <c r="GXB14" s="325"/>
      <c r="GXC14" s="325"/>
      <c r="GXD14" s="325"/>
      <c r="GXE14" s="325"/>
      <c r="GXF14" s="325"/>
      <c r="GXG14" s="325"/>
      <c r="GXH14" s="325"/>
      <c r="GXI14" s="325"/>
      <c r="GXJ14" s="325"/>
      <c r="GXK14" s="325"/>
      <c r="GXL14" s="325"/>
      <c r="GXM14" s="325"/>
      <c r="GXN14" s="325"/>
      <c r="GXO14" s="325"/>
      <c r="GXP14" s="325"/>
      <c r="GXQ14" s="325"/>
      <c r="GXR14" s="325"/>
      <c r="GXS14" s="325"/>
      <c r="GXT14" s="325"/>
      <c r="GXU14" s="325"/>
      <c r="GXV14" s="325"/>
      <c r="GXW14" s="325"/>
      <c r="GXX14" s="325"/>
      <c r="GXY14" s="325"/>
      <c r="GXZ14" s="325"/>
      <c r="GYA14" s="325"/>
      <c r="GYB14" s="325"/>
      <c r="GYC14" s="325"/>
      <c r="GYD14" s="325"/>
      <c r="GYE14" s="325"/>
      <c r="GYF14" s="325"/>
      <c r="GYG14" s="325"/>
      <c r="GYH14" s="325"/>
      <c r="GYI14" s="325"/>
      <c r="GYJ14" s="325"/>
      <c r="GYK14" s="325"/>
      <c r="GYL14" s="325"/>
      <c r="GYM14" s="325"/>
      <c r="GYN14" s="325"/>
      <c r="GYO14" s="325"/>
      <c r="GYP14" s="325"/>
      <c r="GYQ14" s="325"/>
      <c r="GYR14" s="325"/>
      <c r="GYS14" s="325"/>
      <c r="GYT14" s="325"/>
      <c r="GYU14" s="325"/>
      <c r="GYV14" s="325"/>
      <c r="GYW14" s="325"/>
      <c r="GYX14" s="325"/>
      <c r="GYY14" s="325"/>
      <c r="GYZ14" s="325"/>
      <c r="GZA14" s="325"/>
      <c r="GZB14" s="325"/>
      <c r="GZC14" s="325"/>
      <c r="GZD14" s="325"/>
      <c r="GZE14" s="325"/>
      <c r="GZF14" s="325"/>
      <c r="GZG14" s="325"/>
      <c r="GZH14" s="325"/>
      <c r="GZI14" s="325"/>
      <c r="GZJ14" s="325"/>
      <c r="GZK14" s="325"/>
      <c r="GZL14" s="325"/>
      <c r="GZM14" s="325"/>
      <c r="GZN14" s="325"/>
      <c r="GZO14" s="325"/>
      <c r="GZP14" s="325"/>
      <c r="GZQ14" s="325"/>
      <c r="GZR14" s="325"/>
      <c r="GZS14" s="325"/>
      <c r="GZT14" s="325"/>
      <c r="GZU14" s="325"/>
      <c r="GZV14" s="325"/>
      <c r="GZW14" s="325"/>
      <c r="GZX14" s="325"/>
      <c r="GZY14" s="325"/>
      <c r="GZZ14" s="325"/>
      <c r="HAA14" s="325"/>
      <c r="HAB14" s="325"/>
      <c r="HAC14" s="325"/>
      <c r="HAD14" s="325"/>
      <c r="HAE14" s="325"/>
      <c r="HAF14" s="325"/>
      <c r="HAG14" s="325"/>
      <c r="HAH14" s="325"/>
      <c r="HAI14" s="325"/>
      <c r="HAJ14" s="325"/>
      <c r="HAK14" s="325"/>
      <c r="HAL14" s="325"/>
      <c r="HAM14" s="325"/>
      <c r="HAN14" s="325"/>
      <c r="HAO14" s="325"/>
      <c r="HAP14" s="325"/>
      <c r="HAQ14" s="325"/>
      <c r="HAR14" s="325"/>
      <c r="HAS14" s="325"/>
      <c r="HAT14" s="325"/>
      <c r="HAU14" s="325"/>
      <c r="HAV14" s="325"/>
      <c r="HAW14" s="325"/>
      <c r="HAX14" s="325"/>
      <c r="HAY14" s="325"/>
      <c r="HAZ14" s="325"/>
      <c r="HBA14" s="325"/>
      <c r="HBB14" s="325"/>
      <c r="HBC14" s="325"/>
      <c r="HBD14" s="325"/>
      <c r="HBE14" s="325"/>
      <c r="HBF14" s="325"/>
      <c r="HBG14" s="325"/>
      <c r="HBH14" s="325"/>
      <c r="HBI14" s="325"/>
      <c r="HBJ14" s="325"/>
      <c r="HBK14" s="325"/>
      <c r="HBL14" s="325"/>
      <c r="HBM14" s="325"/>
      <c r="HBN14" s="325"/>
      <c r="HBO14" s="325"/>
      <c r="HBP14" s="325"/>
      <c r="HBQ14" s="325"/>
      <c r="HBR14" s="325"/>
      <c r="HBS14" s="325"/>
      <c r="HBT14" s="325"/>
      <c r="HBU14" s="325"/>
      <c r="HBV14" s="325"/>
      <c r="HBW14" s="325"/>
      <c r="HBX14" s="325"/>
      <c r="HBY14" s="325"/>
      <c r="HBZ14" s="325"/>
      <c r="HCA14" s="325"/>
      <c r="HCB14" s="325"/>
      <c r="HCC14" s="325"/>
      <c r="HCD14" s="325"/>
      <c r="HCE14" s="325"/>
      <c r="HCF14" s="325"/>
      <c r="HCG14" s="325"/>
      <c r="HCH14" s="325"/>
      <c r="HCI14" s="325"/>
      <c r="HCJ14" s="325"/>
      <c r="HCK14" s="325"/>
      <c r="HCL14" s="325"/>
      <c r="HCM14" s="325"/>
      <c r="HCN14" s="325"/>
      <c r="HCO14" s="325"/>
      <c r="HCP14" s="325"/>
      <c r="HCQ14" s="325"/>
      <c r="HCR14" s="325"/>
      <c r="HCS14" s="325"/>
      <c r="HCT14" s="325"/>
      <c r="HCU14" s="325"/>
      <c r="HCV14" s="325"/>
      <c r="HCW14" s="325"/>
      <c r="HCX14" s="325"/>
      <c r="HCY14" s="325"/>
      <c r="HCZ14" s="325"/>
      <c r="HDA14" s="325"/>
      <c r="HDB14" s="325"/>
      <c r="HDC14" s="325"/>
      <c r="HDD14" s="325"/>
      <c r="HDE14" s="325"/>
      <c r="HDF14" s="325"/>
      <c r="HDG14" s="325"/>
      <c r="HDH14" s="325"/>
      <c r="HDI14" s="325"/>
      <c r="HDJ14" s="325"/>
      <c r="HDK14" s="325"/>
      <c r="HDL14" s="325"/>
      <c r="HDM14" s="325"/>
      <c r="HDN14" s="325"/>
      <c r="HDO14" s="325"/>
      <c r="HDP14" s="325"/>
      <c r="HDQ14" s="325"/>
      <c r="HDR14" s="325"/>
      <c r="HDS14" s="325"/>
      <c r="HDT14" s="325"/>
      <c r="HDU14" s="325"/>
      <c r="HDV14" s="325"/>
      <c r="HDW14" s="325"/>
      <c r="HDX14" s="325"/>
      <c r="HDY14" s="325"/>
      <c r="HDZ14" s="325"/>
      <c r="HEA14" s="325"/>
      <c r="HEB14" s="325"/>
      <c r="HEC14" s="325"/>
      <c r="HED14" s="325"/>
      <c r="HEE14" s="325"/>
      <c r="HEF14" s="325"/>
      <c r="HEG14" s="325"/>
      <c r="HEH14" s="325"/>
      <c r="HEI14" s="325"/>
      <c r="HEJ14" s="325"/>
      <c r="HEK14" s="325"/>
      <c r="HEL14" s="325"/>
      <c r="HEM14" s="325"/>
      <c r="HEN14" s="325"/>
      <c r="HEO14" s="325"/>
      <c r="HEP14" s="325"/>
      <c r="HEQ14" s="325"/>
      <c r="HER14" s="325"/>
      <c r="HES14" s="325"/>
      <c r="HET14" s="325"/>
      <c r="HEU14" s="325"/>
      <c r="HEV14" s="325"/>
      <c r="HEW14" s="325"/>
      <c r="HEX14" s="325"/>
      <c r="HEY14" s="325"/>
      <c r="HEZ14" s="325"/>
      <c r="HFA14" s="325"/>
      <c r="HFB14" s="325"/>
      <c r="HFC14" s="325"/>
      <c r="HFD14" s="325"/>
      <c r="HFE14" s="325"/>
      <c r="HFF14" s="325"/>
      <c r="HFG14" s="325"/>
      <c r="HFH14" s="325"/>
      <c r="HFI14" s="325"/>
      <c r="HFJ14" s="325"/>
      <c r="HFK14" s="325"/>
      <c r="HFL14" s="325"/>
      <c r="HFM14" s="325"/>
      <c r="HFN14" s="325"/>
      <c r="HFO14" s="325"/>
      <c r="HFP14" s="325"/>
      <c r="HFQ14" s="325"/>
      <c r="HFR14" s="325"/>
      <c r="HFS14" s="325"/>
      <c r="HFT14" s="325"/>
      <c r="HFU14" s="325"/>
      <c r="HFV14" s="325"/>
      <c r="HFW14" s="325"/>
      <c r="HFX14" s="325"/>
      <c r="HFY14" s="325"/>
      <c r="HFZ14" s="325"/>
      <c r="HGA14" s="325"/>
      <c r="HGB14" s="325"/>
      <c r="HGC14" s="325"/>
      <c r="HGD14" s="325"/>
      <c r="HGE14" s="325"/>
      <c r="HGF14" s="325"/>
      <c r="HGG14" s="325"/>
      <c r="HGH14" s="325"/>
      <c r="HGI14" s="325"/>
      <c r="HGJ14" s="325"/>
      <c r="HGK14" s="325"/>
      <c r="HGL14" s="325"/>
      <c r="HGM14" s="325"/>
      <c r="HGN14" s="325"/>
      <c r="HGO14" s="325"/>
      <c r="HGP14" s="325"/>
      <c r="HGQ14" s="325"/>
      <c r="HGR14" s="325"/>
      <c r="HGS14" s="325"/>
      <c r="HGT14" s="325"/>
      <c r="HGU14" s="325"/>
      <c r="HGV14" s="325"/>
      <c r="HGW14" s="325"/>
      <c r="HGX14" s="325"/>
      <c r="HGY14" s="325"/>
      <c r="HGZ14" s="325"/>
      <c r="HHA14" s="325"/>
      <c r="HHB14" s="325"/>
      <c r="HHC14" s="325"/>
      <c r="HHD14" s="325"/>
      <c r="HHE14" s="325"/>
      <c r="HHF14" s="325"/>
      <c r="HHG14" s="325"/>
      <c r="HHH14" s="325"/>
      <c r="HHI14" s="325"/>
      <c r="HHJ14" s="325"/>
      <c r="HHK14" s="325"/>
      <c r="HHL14" s="325"/>
      <c r="HHM14" s="325"/>
      <c r="HHN14" s="325"/>
      <c r="HHO14" s="325"/>
      <c r="HHP14" s="325"/>
      <c r="HHQ14" s="325"/>
      <c r="HHR14" s="325"/>
      <c r="HHS14" s="325"/>
      <c r="HHT14" s="325"/>
      <c r="HHU14" s="325"/>
      <c r="HHV14" s="325"/>
      <c r="HHW14" s="325"/>
      <c r="HHX14" s="325"/>
      <c r="HHY14" s="325"/>
      <c r="HHZ14" s="325"/>
      <c r="HIA14" s="325"/>
      <c r="HIB14" s="325"/>
      <c r="HIC14" s="325"/>
      <c r="HID14" s="325"/>
      <c r="HIE14" s="325"/>
      <c r="HIF14" s="325"/>
      <c r="HIG14" s="325"/>
      <c r="HIH14" s="325"/>
      <c r="HII14" s="325"/>
      <c r="HIJ14" s="325"/>
      <c r="HIK14" s="325"/>
      <c r="HIL14" s="325"/>
      <c r="HIM14" s="325"/>
      <c r="HIN14" s="325"/>
      <c r="HIO14" s="325"/>
      <c r="HIP14" s="325"/>
      <c r="HIQ14" s="325"/>
      <c r="HIR14" s="325"/>
      <c r="HIS14" s="325"/>
      <c r="HIT14" s="325"/>
      <c r="HIU14" s="325"/>
      <c r="HIV14" s="325"/>
      <c r="HIW14" s="325"/>
      <c r="HIX14" s="325"/>
      <c r="HIY14" s="325"/>
      <c r="HIZ14" s="325"/>
      <c r="HJA14" s="325"/>
      <c r="HJB14" s="325"/>
      <c r="HJC14" s="325"/>
      <c r="HJD14" s="325"/>
      <c r="HJE14" s="325"/>
      <c r="HJF14" s="325"/>
      <c r="HJG14" s="325"/>
      <c r="HJH14" s="325"/>
      <c r="HJI14" s="325"/>
      <c r="HJJ14" s="325"/>
      <c r="HJK14" s="325"/>
      <c r="HJL14" s="325"/>
      <c r="HJM14" s="325"/>
      <c r="HJN14" s="325"/>
      <c r="HJO14" s="325"/>
      <c r="HJP14" s="325"/>
      <c r="HJQ14" s="325"/>
      <c r="HJR14" s="325"/>
      <c r="HJS14" s="325"/>
      <c r="HJT14" s="325"/>
      <c r="HJU14" s="325"/>
      <c r="HJV14" s="325"/>
      <c r="HJW14" s="325"/>
      <c r="HJX14" s="325"/>
      <c r="HJY14" s="325"/>
      <c r="HJZ14" s="325"/>
      <c r="HKA14" s="325"/>
      <c r="HKB14" s="325"/>
      <c r="HKC14" s="325"/>
      <c r="HKD14" s="325"/>
      <c r="HKE14" s="325"/>
      <c r="HKF14" s="325"/>
      <c r="HKG14" s="325"/>
      <c r="HKH14" s="325"/>
      <c r="HKI14" s="325"/>
      <c r="HKJ14" s="325"/>
      <c r="HKK14" s="325"/>
      <c r="HKL14" s="325"/>
      <c r="HKM14" s="325"/>
      <c r="HKN14" s="325"/>
      <c r="HKO14" s="325"/>
      <c r="HKP14" s="325"/>
      <c r="HKQ14" s="325"/>
      <c r="HKR14" s="325"/>
      <c r="HKS14" s="325"/>
      <c r="HKT14" s="325"/>
      <c r="HKU14" s="325"/>
      <c r="HKV14" s="325"/>
      <c r="HKW14" s="325"/>
      <c r="HKX14" s="325"/>
      <c r="HKY14" s="325"/>
      <c r="HKZ14" s="325"/>
      <c r="HLA14" s="325"/>
      <c r="HLB14" s="325"/>
      <c r="HLC14" s="325"/>
      <c r="HLD14" s="325"/>
      <c r="HLE14" s="325"/>
      <c r="HLF14" s="325"/>
      <c r="HLG14" s="325"/>
      <c r="HLH14" s="325"/>
      <c r="HLI14" s="325"/>
      <c r="HLJ14" s="325"/>
      <c r="HLK14" s="325"/>
      <c r="HLL14" s="325"/>
      <c r="HLM14" s="325"/>
      <c r="HLN14" s="325"/>
      <c r="HLO14" s="325"/>
      <c r="HLP14" s="325"/>
      <c r="HLQ14" s="325"/>
      <c r="HLR14" s="325"/>
      <c r="HLS14" s="325"/>
      <c r="HLT14" s="325"/>
      <c r="HLU14" s="325"/>
      <c r="HLV14" s="325"/>
      <c r="HLW14" s="325"/>
      <c r="HLX14" s="325"/>
      <c r="HLY14" s="325"/>
      <c r="HLZ14" s="325"/>
      <c r="HMA14" s="325"/>
      <c r="HMB14" s="325"/>
      <c r="HMC14" s="325"/>
      <c r="HMD14" s="325"/>
      <c r="HME14" s="325"/>
      <c r="HMF14" s="325"/>
      <c r="HMG14" s="325"/>
      <c r="HMH14" s="325"/>
      <c r="HMI14" s="325"/>
      <c r="HMJ14" s="325"/>
      <c r="HMK14" s="325"/>
      <c r="HML14" s="325"/>
      <c r="HMM14" s="325"/>
      <c r="HMN14" s="325"/>
      <c r="HMO14" s="325"/>
      <c r="HMP14" s="325"/>
      <c r="HMQ14" s="325"/>
      <c r="HMR14" s="325"/>
      <c r="HMS14" s="325"/>
      <c r="HMT14" s="325"/>
      <c r="HMU14" s="325"/>
      <c r="HMV14" s="325"/>
      <c r="HMW14" s="325"/>
      <c r="HMX14" s="325"/>
      <c r="HMY14" s="325"/>
      <c r="HMZ14" s="325"/>
      <c r="HNA14" s="325"/>
      <c r="HNB14" s="325"/>
      <c r="HNC14" s="325"/>
      <c r="HND14" s="325"/>
      <c r="HNE14" s="325"/>
      <c r="HNF14" s="325"/>
      <c r="HNG14" s="325"/>
      <c r="HNH14" s="325"/>
      <c r="HNI14" s="325"/>
      <c r="HNJ14" s="325"/>
      <c r="HNK14" s="325"/>
      <c r="HNL14" s="325"/>
      <c r="HNM14" s="325"/>
      <c r="HNN14" s="325"/>
      <c r="HNO14" s="325"/>
      <c r="HNP14" s="325"/>
      <c r="HNQ14" s="325"/>
      <c r="HNR14" s="325"/>
      <c r="HNS14" s="325"/>
      <c r="HNT14" s="325"/>
      <c r="HNU14" s="325"/>
      <c r="HNV14" s="325"/>
      <c r="HNW14" s="325"/>
      <c r="HNX14" s="325"/>
      <c r="HNY14" s="325"/>
      <c r="HNZ14" s="325"/>
      <c r="HOA14" s="325"/>
      <c r="HOB14" s="325"/>
      <c r="HOC14" s="325"/>
      <c r="HOD14" s="325"/>
      <c r="HOE14" s="325"/>
      <c r="HOF14" s="325"/>
      <c r="HOG14" s="325"/>
      <c r="HOH14" s="325"/>
      <c r="HOI14" s="325"/>
      <c r="HOJ14" s="325"/>
      <c r="HOK14" s="325"/>
      <c r="HOL14" s="325"/>
      <c r="HOM14" s="325"/>
      <c r="HON14" s="325"/>
      <c r="HOO14" s="325"/>
      <c r="HOP14" s="325"/>
      <c r="HOQ14" s="325"/>
      <c r="HOR14" s="325"/>
      <c r="HOS14" s="325"/>
      <c r="HOT14" s="325"/>
      <c r="HOU14" s="325"/>
      <c r="HOV14" s="325"/>
      <c r="HOW14" s="325"/>
      <c r="HOX14" s="325"/>
      <c r="HOY14" s="325"/>
      <c r="HOZ14" s="325"/>
      <c r="HPA14" s="325"/>
      <c r="HPB14" s="325"/>
      <c r="HPC14" s="325"/>
      <c r="HPD14" s="325"/>
      <c r="HPE14" s="325"/>
      <c r="HPF14" s="325"/>
      <c r="HPG14" s="325"/>
      <c r="HPH14" s="325"/>
      <c r="HPI14" s="325"/>
      <c r="HPJ14" s="325"/>
      <c r="HPK14" s="325"/>
      <c r="HPL14" s="325"/>
      <c r="HPM14" s="325"/>
      <c r="HPN14" s="325"/>
      <c r="HPO14" s="325"/>
      <c r="HPP14" s="325"/>
      <c r="HPQ14" s="325"/>
      <c r="HPR14" s="325"/>
      <c r="HPS14" s="325"/>
      <c r="HPT14" s="325"/>
      <c r="HPU14" s="325"/>
      <c r="HPV14" s="325"/>
      <c r="HPW14" s="325"/>
      <c r="HPX14" s="325"/>
      <c r="HPY14" s="325"/>
      <c r="HPZ14" s="325"/>
      <c r="HQA14" s="325"/>
      <c r="HQB14" s="325"/>
      <c r="HQC14" s="325"/>
      <c r="HQD14" s="325"/>
      <c r="HQE14" s="325"/>
      <c r="HQF14" s="325"/>
      <c r="HQG14" s="325"/>
      <c r="HQH14" s="325"/>
      <c r="HQI14" s="325"/>
      <c r="HQJ14" s="325"/>
      <c r="HQK14" s="325"/>
      <c r="HQL14" s="325"/>
      <c r="HQM14" s="325"/>
      <c r="HQN14" s="325"/>
      <c r="HQO14" s="325"/>
      <c r="HQP14" s="325"/>
      <c r="HQQ14" s="325"/>
      <c r="HQR14" s="325"/>
      <c r="HQS14" s="325"/>
      <c r="HQT14" s="325"/>
      <c r="HQU14" s="325"/>
      <c r="HQV14" s="325"/>
      <c r="HQW14" s="325"/>
      <c r="HQX14" s="325"/>
      <c r="HQY14" s="325"/>
      <c r="HQZ14" s="325"/>
      <c r="HRA14" s="325"/>
      <c r="HRB14" s="325"/>
      <c r="HRC14" s="325"/>
      <c r="HRD14" s="325"/>
      <c r="HRE14" s="325"/>
      <c r="HRF14" s="325"/>
      <c r="HRG14" s="325"/>
      <c r="HRH14" s="325"/>
      <c r="HRI14" s="325"/>
      <c r="HRJ14" s="325"/>
      <c r="HRK14" s="325"/>
      <c r="HRL14" s="325"/>
      <c r="HRM14" s="325"/>
      <c r="HRN14" s="325"/>
      <c r="HRO14" s="325"/>
      <c r="HRP14" s="325"/>
      <c r="HRQ14" s="325"/>
      <c r="HRR14" s="325"/>
      <c r="HRS14" s="325"/>
      <c r="HRT14" s="325"/>
      <c r="HRU14" s="325"/>
      <c r="HRV14" s="325"/>
      <c r="HRW14" s="325"/>
      <c r="HRX14" s="325"/>
      <c r="HRY14" s="325"/>
      <c r="HRZ14" s="325"/>
      <c r="HSA14" s="325"/>
      <c r="HSB14" s="325"/>
      <c r="HSC14" s="325"/>
      <c r="HSD14" s="325"/>
      <c r="HSE14" s="325"/>
      <c r="HSF14" s="325"/>
      <c r="HSG14" s="325"/>
      <c r="HSH14" s="325"/>
      <c r="HSI14" s="325"/>
      <c r="HSJ14" s="325"/>
      <c r="HSK14" s="325"/>
      <c r="HSL14" s="325"/>
      <c r="HSM14" s="325"/>
      <c r="HSN14" s="325"/>
      <c r="HSO14" s="325"/>
      <c r="HSP14" s="325"/>
      <c r="HSQ14" s="325"/>
      <c r="HSR14" s="325"/>
      <c r="HSS14" s="325"/>
      <c r="HST14" s="325"/>
      <c r="HSU14" s="325"/>
      <c r="HSV14" s="325"/>
      <c r="HSW14" s="325"/>
      <c r="HSX14" s="325"/>
      <c r="HSY14" s="325"/>
      <c r="HSZ14" s="325"/>
      <c r="HTA14" s="325"/>
      <c r="HTB14" s="325"/>
      <c r="HTC14" s="325"/>
      <c r="HTD14" s="325"/>
      <c r="HTE14" s="325"/>
      <c r="HTF14" s="325"/>
      <c r="HTG14" s="325"/>
      <c r="HTH14" s="325"/>
      <c r="HTI14" s="325"/>
      <c r="HTJ14" s="325"/>
      <c r="HTK14" s="325"/>
      <c r="HTL14" s="325"/>
      <c r="HTM14" s="325"/>
      <c r="HTN14" s="325"/>
      <c r="HTO14" s="325"/>
      <c r="HTP14" s="325"/>
      <c r="HTQ14" s="325"/>
      <c r="HTR14" s="325"/>
      <c r="HTS14" s="325"/>
      <c r="HTT14" s="325"/>
      <c r="HTU14" s="325"/>
      <c r="HTV14" s="325"/>
      <c r="HTW14" s="325"/>
      <c r="HTX14" s="325"/>
      <c r="HTY14" s="325"/>
      <c r="HTZ14" s="325"/>
      <c r="HUA14" s="325"/>
      <c r="HUB14" s="325"/>
      <c r="HUC14" s="325"/>
      <c r="HUD14" s="325"/>
      <c r="HUE14" s="325"/>
      <c r="HUF14" s="325"/>
      <c r="HUG14" s="325"/>
      <c r="HUH14" s="325"/>
      <c r="HUI14" s="325"/>
      <c r="HUJ14" s="325"/>
      <c r="HUK14" s="325"/>
      <c r="HUL14" s="325"/>
      <c r="HUM14" s="325"/>
      <c r="HUN14" s="325"/>
      <c r="HUO14" s="325"/>
      <c r="HUP14" s="325"/>
      <c r="HUQ14" s="325"/>
      <c r="HUR14" s="325"/>
      <c r="HUS14" s="325"/>
      <c r="HUT14" s="325"/>
      <c r="HUU14" s="325"/>
      <c r="HUV14" s="325"/>
      <c r="HUW14" s="325"/>
      <c r="HUX14" s="325"/>
      <c r="HUY14" s="325"/>
      <c r="HUZ14" s="325"/>
      <c r="HVA14" s="325"/>
      <c r="HVB14" s="325"/>
      <c r="HVC14" s="325"/>
      <c r="HVD14" s="325"/>
      <c r="HVE14" s="325"/>
      <c r="HVF14" s="325"/>
      <c r="HVG14" s="325"/>
      <c r="HVH14" s="325"/>
      <c r="HVI14" s="325"/>
      <c r="HVJ14" s="325"/>
      <c r="HVK14" s="325"/>
      <c r="HVL14" s="325"/>
      <c r="HVM14" s="325"/>
      <c r="HVN14" s="325"/>
      <c r="HVO14" s="325"/>
      <c r="HVP14" s="325"/>
      <c r="HVQ14" s="325"/>
      <c r="HVR14" s="325"/>
      <c r="HVS14" s="325"/>
      <c r="HVT14" s="325"/>
      <c r="HVU14" s="325"/>
      <c r="HVV14" s="325"/>
      <c r="HVW14" s="325"/>
      <c r="HVX14" s="325"/>
      <c r="HVY14" s="325"/>
      <c r="HVZ14" s="325"/>
      <c r="HWA14" s="325"/>
      <c r="HWB14" s="325"/>
      <c r="HWC14" s="325"/>
      <c r="HWD14" s="325"/>
      <c r="HWE14" s="325"/>
      <c r="HWF14" s="325"/>
      <c r="HWG14" s="325"/>
      <c r="HWH14" s="325"/>
      <c r="HWI14" s="325"/>
      <c r="HWJ14" s="325"/>
      <c r="HWK14" s="325"/>
      <c r="HWL14" s="325"/>
      <c r="HWM14" s="325"/>
      <c r="HWN14" s="325"/>
      <c r="HWO14" s="325"/>
      <c r="HWP14" s="325"/>
      <c r="HWQ14" s="325"/>
      <c r="HWR14" s="325"/>
      <c r="HWS14" s="325"/>
      <c r="HWT14" s="325"/>
      <c r="HWU14" s="325"/>
      <c r="HWV14" s="325"/>
      <c r="HWW14" s="325"/>
      <c r="HWX14" s="325"/>
      <c r="HWY14" s="325"/>
      <c r="HWZ14" s="325"/>
      <c r="HXA14" s="325"/>
      <c r="HXB14" s="325"/>
      <c r="HXC14" s="325"/>
      <c r="HXD14" s="325"/>
      <c r="HXE14" s="325"/>
      <c r="HXF14" s="325"/>
      <c r="HXG14" s="325"/>
      <c r="HXH14" s="325"/>
      <c r="HXI14" s="325"/>
      <c r="HXJ14" s="325"/>
      <c r="HXK14" s="325"/>
      <c r="HXL14" s="325"/>
      <c r="HXM14" s="325"/>
      <c r="HXN14" s="325"/>
      <c r="HXO14" s="325"/>
      <c r="HXP14" s="325"/>
      <c r="HXQ14" s="325"/>
      <c r="HXR14" s="325"/>
      <c r="HXS14" s="325"/>
      <c r="HXT14" s="325"/>
      <c r="HXU14" s="325"/>
      <c r="HXV14" s="325"/>
      <c r="HXW14" s="325"/>
      <c r="HXX14" s="325"/>
      <c r="HXY14" s="325"/>
      <c r="HXZ14" s="325"/>
      <c r="HYA14" s="325"/>
      <c r="HYB14" s="325"/>
      <c r="HYC14" s="325"/>
      <c r="HYD14" s="325"/>
      <c r="HYE14" s="325"/>
      <c r="HYF14" s="325"/>
      <c r="HYG14" s="325"/>
      <c r="HYH14" s="325"/>
      <c r="HYI14" s="325"/>
      <c r="HYJ14" s="325"/>
      <c r="HYK14" s="325"/>
      <c r="HYL14" s="325"/>
      <c r="HYM14" s="325"/>
      <c r="HYN14" s="325"/>
      <c r="HYO14" s="325"/>
      <c r="HYP14" s="325"/>
      <c r="HYQ14" s="325"/>
      <c r="HYR14" s="325"/>
      <c r="HYS14" s="325"/>
      <c r="HYT14" s="325"/>
      <c r="HYU14" s="325"/>
      <c r="HYV14" s="325"/>
      <c r="HYW14" s="325"/>
      <c r="HYX14" s="325"/>
      <c r="HYY14" s="325"/>
      <c r="HYZ14" s="325"/>
      <c r="HZA14" s="325"/>
      <c r="HZB14" s="325"/>
      <c r="HZC14" s="325"/>
      <c r="HZD14" s="325"/>
      <c r="HZE14" s="325"/>
      <c r="HZF14" s="325"/>
      <c r="HZG14" s="325"/>
      <c r="HZH14" s="325"/>
      <c r="HZI14" s="325"/>
      <c r="HZJ14" s="325"/>
      <c r="HZK14" s="325"/>
      <c r="HZL14" s="325"/>
      <c r="HZM14" s="325"/>
      <c r="HZN14" s="325"/>
      <c r="HZO14" s="325"/>
      <c r="HZP14" s="325"/>
      <c r="HZQ14" s="325"/>
      <c r="HZR14" s="325"/>
      <c r="HZS14" s="325"/>
      <c r="HZT14" s="325"/>
      <c r="HZU14" s="325"/>
      <c r="HZV14" s="325"/>
      <c r="HZW14" s="325"/>
      <c r="HZX14" s="325"/>
      <c r="HZY14" s="325"/>
      <c r="HZZ14" s="325"/>
      <c r="IAA14" s="325"/>
      <c r="IAB14" s="325"/>
      <c r="IAC14" s="325"/>
      <c r="IAD14" s="325"/>
      <c r="IAE14" s="325"/>
      <c r="IAF14" s="325"/>
      <c r="IAG14" s="325"/>
      <c r="IAH14" s="325"/>
      <c r="IAI14" s="325"/>
      <c r="IAJ14" s="325"/>
      <c r="IAK14" s="325"/>
      <c r="IAL14" s="325"/>
      <c r="IAM14" s="325"/>
      <c r="IAN14" s="325"/>
      <c r="IAO14" s="325"/>
      <c r="IAP14" s="325"/>
      <c r="IAQ14" s="325"/>
      <c r="IAR14" s="325"/>
      <c r="IAS14" s="325"/>
      <c r="IAT14" s="325"/>
      <c r="IAU14" s="325"/>
      <c r="IAV14" s="325"/>
      <c r="IAW14" s="325"/>
      <c r="IAX14" s="325"/>
      <c r="IAY14" s="325"/>
      <c r="IAZ14" s="325"/>
      <c r="IBA14" s="325"/>
      <c r="IBB14" s="325"/>
      <c r="IBC14" s="325"/>
      <c r="IBD14" s="325"/>
      <c r="IBE14" s="325"/>
      <c r="IBF14" s="325"/>
      <c r="IBG14" s="325"/>
      <c r="IBH14" s="325"/>
      <c r="IBI14" s="325"/>
      <c r="IBJ14" s="325"/>
      <c r="IBK14" s="325"/>
      <c r="IBL14" s="325"/>
      <c r="IBM14" s="325"/>
      <c r="IBN14" s="325"/>
      <c r="IBO14" s="325"/>
      <c r="IBP14" s="325"/>
      <c r="IBQ14" s="325"/>
      <c r="IBR14" s="325"/>
      <c r="IBS14" s="325"/>
      <c r="IBT14" s="325"/>
      <c r="IBU14" s="325"/>
      <c r="IBV14" s="325"/>
      <c r="IBW14" s="325"/>
      <c r="IBX14" s="325"/>
      <c r="IBY14" s="325"/>
      <c r="IBZ14" s="325"/>
      <c r="ICA14" s="325"/>
      <c r="ICB14" s="325"/>
      <c r="ICC14" s="325"/>
      <c r="ICD14" s="325"/>
      <c r="ICE14" s="325"/>
      <c r="ICF14" s="325"/>
      <c r="ICG14" s="325"/>
      <c r="ICH14" s="325"/>
      <c r="ICI14" s="325"/>
      <c r="ICJ14" s="325"/>
      <c r="ICK14" s="325"/>
      <c r="ICL14" s="325"/>
      <c r="ICM14" s="325"/>
      <c r="ICN14" s="325"/>
      <c r="ICO14" s="325"/>
      <c r="ICP14" s="325"/>
      <c r="ICQ14" s="325"/>
      <c r="ICR14" s="325"/>
      <c r="ICS14" s="325"/>
      <c r="ICT14" s="325"/>
      <c r="ICU14" s="325"/>
      <c r="ICV14" s="325"/>
      <c r="ICW14" s="325"/>
      <c r="ICX14" s="325"/>
      <c r="ICY14" s="325"/>
      <c r="ICZ14" s="325"/>
      <c r="IDA14" s="325"/>
      <c r="IDB14" s="325"/>
      <c r="IDC14" s="325"/>
      <c r="IDD14" s="325"/>
      <c r="IDE14" s="325"/>
      <c r="IDF14" s="325"/>
      <c r="IDG14" s="325"/>
      <c r="IDH14" s="325"/>
      <c r="IDI14" s="325"/>
      <c r="IDJ14" s="325"/>
      <c r="IDK14" s="325"/>
      <c r="IDL14" s="325"/>
      <c r="IDM14" s="325"/>
      <c r="IDN14" s="325"/>
      <c r="IDO14" s="325"/>
      <c r="IDP14" s="325"/>
      <c r="IDQ14" s="325"/>
      <c r="IDR14" s="325"/>
      <c r="IDS14" s="325"/>
      <c r="IDT14" s="325"/>
      <c r="IDU14" s="325"/>
      <c r="IDV14" s="325"/>
      <c r="IDW14" s="325"/>
      <c r="IDX14" s="325"/>
      <c r="IDY14" s="325"/>
      <c r="IDZ14" s="325"/>
      <c r="IEA14" s="325"/>
      <c r="IEB14" s="325"/>
      <c r="IEC14" s="325"/>
      <c r="IED14" s="325"/>
      <c r="IEE14" s="325"/>
      <c r="IEF14" s="325"/>
      <c r="IEG14" s="325"/>
      <c r="IEH14" s="325"/>
      <c r="IEI14" s="325"/>
      <c r="IEJ14" s="325"/>
      <c r="IEK14" s="325"/>
      <c r="IEL14" s="325"/>
      <c r="IEM14" s="325"/>
      <c r="IEN14" s="325"/>
      <c r="IEO14" s="325"/>
      <c r="IEP14" s="325"/>
      <c r="IEQ14" s="325"/>
      <c r="IER14" s="325"/>
      <c r="IES14" s="325"/>
      <c r="IET14" s="325"/>
      <c r="IEU14" s="325"/>
      <c r="IEV14" s="325"/>
      <c r="IEW14" s="325"/>
      <c r="IEX14" s="325"/>
      <c r="IEY14" s="325"/>
      <c r="IEZ14" s="325"/>
      <c r="IFA14" s="325"/>
      <c r="IFB14" s="325"/>
      <c r="IFC14" s="325"/>
      <c r="IFD14" s="325"/>
      <c r="IFE14" s="325"/>
      <c r="IFF14" s="325"/>
      <c r="IFG14" s="325"/>
      <c r="IFH14" s="325"/>
      <c r="IFI14" s="325"/>
      <c r="IFJ14" s="325"/>
      <c r="IFK14" s="325"/>
      <c r="IFL14" s="325"/>
      <c r="IFM14" s="325"/>
      <c r="IFN14" s="325"/>
      <c r="IFO14" s="325"/>
      <c r="IFP14" s="325"/>
      <c r="IFQ14" s="325"/>
      <c r="IFR14" s="325"/>
      <c r="IFS14" s="325"/>
      <c r="IFT14" s="325"/>
      <c r="IFU14" s="325"/>
      <c r="IFV14" s="325"/>
      <c r="IFW14" s="325"/>
      <c r="IFX14" s="325"/>
      <c r="IFY14" s="325"/>
      <c r="IFZ14" s="325"/>
      <c r="IGA14" s="325"/>
      <c r="IGB14" s="325"/>
      <c r="IGC14" s="325"/>
      <c r="IGD14" s="325"/>
      <c r="IGE14" s="325"/>
      <c r="IGF14" s="325"/>
      <c r="IGG14" s="325"/>
      <c r="IGH14" s="325"/>
      <c r="IGI14" s="325"/>
      <c r="IGJ14" s="325"/>
      <c r="IGK14" s="325"/>
      <c r="IGL14" s="325"/>
      <c r="IGM14" s="325"/>
      <c r="IGN14" s="325"/>
      <c r="IGO14" s="325"/>
      <c r="IGP14" s="325"/>
      <c r="IGQ14" s="325"/>
      <c r="IGR14" s="325"/>
      <c r="IGS14" s="325"/>
      <c r="IGT14" s="325"/>
      <c r="IGU14" s="325"/>
      <c r="IGV14" s="325"/>
      <c r="IGW14" s="325"/>
      <c r="IGX14" s="325"/>
      <c r="IGY14" s="325"/>
      <c r="IGZ14" s="325"/>
      <c r="IHA14" s="325"/>
      <c r="IHB14" s="325"/>
      <c r="IHC14" s="325"/>
      <c r="IHD14" s="325"/>
      <c r="IHE14" s="325"/>
      <c r="IHF14" s="325"/>
      <c r="IHG14" s="325"/>
      <c r="IHH14" s="325"/>
      <c r="IHI14" s="325"/>
      <c r="IHJ14" s="325"/>
      <c r="IHK14" s="325"/>
      <c r="IHL14" s="325"/>
      <c r="IHM14" s="325"/>
      <c r="IHN14" s="325"/>
      <c r="IHO14" s="325"/>
      <c r="IHP14" s="325"/>
      <c r="IHQ14" s="325"/>
      <c r="IHR14" s="325"/>
      <c r="IHS14" s="325"/>
      <c r="IHT14" s="325"/>
      <c r="IHU14" s="325"/>
      <c r="IHV14" s="325"/>
      <c r="IHW14" s="325"/>
      <c r="IHX14" s="325"/>
      <c r="IHY14" s="325"/>
      <c r="IHZ14" s="325"/>
      <c r="IIA14" s="325"/>
      <c r="IIB14" s="325"/>
      <c r="IIC14" s="325"/>
      <c r="IID14" s="325"/>
      <c r="IIE14" s="325"/>
      <c r="IIF14" s="325"/>
      <c r="IIG14" s="325"/>
      <c r="IIH14" s="325"/>
      <c r="III14" s="325"/>
      <c r="IIJ14" s="325"/>
      <c r="IIK14" s="325"/>
      <c r="IIL14" s="325"/>
      <c r="IIM14" s="325"/>
      <c r="IIN14" s="325"/>
      <c r="IIO14" s="325"/>
      <c r="IIP14" s="325"/>
      <c r="IIQ14" s="325"/>
      <c r="IIR14" s="325"/>
      <c r="IIS14" s="325"/>
      <c r="IIT14" s="325"/>
      <c r="IIU14" s="325"/>
      <c r="IIV14" s="325"/>
      <c r="IIW14" s="325"/>
      <c r="IIX14" s="325"/>
      <c r="IIY14" s="325"/>
      <c r="IIZ14" s="325"/>
      <c r="IJA14" s="325"/>
      <c r="IJB14" s="325"/>
      <c r="IJC14" s="325"/>
      <c r="IJD14" s="325"/>
      <c r="IJE14" s="325"/>
      <c r="IJF14" s="325"/>
      <c r="IJG14" s="325"/>
      <c r="IJH14" s="325"/>
      <c r="IJI14" s="325"/>
      <c r="IJJ14" s="325"/>
      <c r="IJK14" s="325"/>
      <c r="IJL14" s="325"/>
      <c r="IJM14" s="325"/>
      <c r="IJN14" s="325"/>
      <c r="IJO14" s="325"/>
      <c r="IJP14" s="325"/>
      <c r="IJQ14" s="325"/>
      <c r="IJR14" s="325"/>
      <c r="IJS14" s="325"/>
      <c r="IJT14" s="325"/>
      <c r="IJU14" s="325"/>
      <c r="IJV14" s="325"/>
      <c r="IJW14" s="325"/>
      <c r="IJX14" s="325"/>
      <c r="IJY14" s="325"/>
      <c r="IJZ14" s="325"/>
      <c r="IKA14" s="325"/>
      <c r="IKB14" s="325"/>
      <c r="IKC14" s="325"/>
      <c r="IKD14" s="325"/>
      <c r="IKE14" s="325"/>
      <c r="IKF14" s="325"/>
      <c r="IKG14" s="325"/>
      <c r="IKH14" s="325"/>
      <c r="IKI14" s="325"/>
      <c r="IKJ14" s="325"/>
      <c r="IKK14" s="325"/>
      <c r="IKL14" s="325"/>
      <c r="IKM14" s="325"/>
      <c r="IKN14" s="325"/>
      <c r="IKO14" s="325"/>
      <c r="IKP14" s="325"/>
      <c r="IKQ14" s="325"/>
      <c r="IKR14" s="325"/>
      <c r="IKS14" s="325"/>
      <c r="IKT14" s="325"/>
      <c r="IKU14" s="325"/>
      <c r="IKV14" s="325"/>
      <c r="IKW14" s="325"/>
      <c r="IKX14" s="325"/>
      <c r="IKY14" s="325"/>
      <c r="IKZ14" s="325"/>
      <c r="ILA14" s="325"/>
      <c r="ILB14" s="325"/>
      <c r="ILC14" s="325"/>
      <c r="ILD14" s="325"/>
      <c r="ILE14" s="325"/>
      <c r="ILF14" s="325"/>
      <c r="ILG14" s="325"/>
      <c r="ILH14" s="325"/>
      <c r="ILI14" s="325"/>
      <c r="ILJ14" s="325"/>
      <c r="ILK14" s="325"/>
      <c r="ILL14" s="325"/>
      <c r="ILM14" s="325"/>
      <c r="ILN14" s="325"/>
      <c r="ILO14" s="325"/>
      <c r="ILP14" s="325"/>
      <c r="ILQ14" s="325"/>
      <c r="ILR14" s="325"/>
      <c r="ILS14" s="325"/>
      <c r="ILT14" s="325"/>
      <c r="ILU14" s="325"/>
      <c r="ILV14" s="325"/>
      <c r="ILW14" s="325"/>
      <c r="ILX14" s="325"/>
      <c r="ILY14" s="325"/>
      <c r="ILZ14" s="325"/>
      <c r="IMA14" s="325"/>
      <c r="IMB14" s="325"/>
      <c r="IMC14" s="325"/>
      <c r="IMD14" s="325"/>
      <c r="IME14" s="325"/>
      <c r="IMF14" s="325"/>
      <c r="IMG14" s="325"/>
      <c r="IMH14" s="325"/>
      <c r="IMI14" s="325"/>
      <c r="IMJ14" s="325"/>
      <c r="IMK14" s="325"/>
      <c r="IML14" s="325"/>
      <c r="IMM14" s="325"/>
      <c r="IMN14" s="325"/>
      <c r="IMO14" s="325"/>
      <c r="IMP14" s="325"/>
      <c r="IMQ14" s="325"/>
      <c r="IMR14" s="325"/>
      <c r="IMS14" s="325"/>
      <c r="IMT14" s="325"/>
      <c r="IMU14" s="325"/>
      <c r="IMV14" s="325"/>
      <c r="IMW14" s="325"/>
      <c r="IMX14" s="325"/>
      <c r="IMY14" s="325"/>
      <c r="IMZ14" s="325"/>
      <c r="INA14" s="325"/>
      <c r="INB14" s="325"/>
      <c r="INC14" s="325"/>
      <c r="IND14" s="325"/>
      <c r="INE14" s="325"/>
      <c r="INF14" s="325"/>
      <c r="ING14" s="325"/>
      <c r="INH14" s="325"/>
      <c r="INI14" s="325"/>
      <c r="INJ14" s="325"/>
      <c r="INK14" s="325"/>
      <c r="INL14" s="325"/>
      <c r="INM14" s="325"/>
      <c r="INN14" s="325"/>
      <c r="INO14" s="325"/>
      <c r="INP14" s="325"/>
      <c r="INQ14" s="325"/>
      <c r="INR14" s="325"/>
      <c r="INS14" s="325"/>
      <c r="INT14" s="325"/>
      <c r="INU14" s="325"/>
      <c r="INV14" s="325"/>
      <c r="INW14" s="325"/>
      <c r="INX14" s="325"/>
      <c r="INY14" s="325"/>
      <c r="INZ14" s="325"/>
      <c r="IOA14" s="325"/>
      <c r="IOB14" s="325"/>
      <c r="IOC14" s="325"/>
      <c r="IOD14" s="325"/>
      <c r="IOE14" s="325"/>
      <c r="IOF14" s="325"/>
      <c r="IOG14" s="325"/>
      <c r="IOH14" s="325"/>
      <c r="IOI14" s="325"/>
      <c r="IOJ14" s="325"/>
      <c r="IOK14" s="325"/>
      <c r="IOL14" s="325"/>
      <c r="IOM14" s="325"/>
      <c r="ION14" s="325"/>
      <c r="IOO14" s="325"/>
      <c r="IOP14" s="325"/>
      <c r="IOQ14" s="325"/>
      <c r="IOR14" s="325"/>
      <c r="IOS14" s="325"/>
      <c r="IOT14" s="325"/>
      <c r="IOU14" s="325"/>
      <c r="IOV14" s="325"/>
      <c r="IOW14" s="325"/>
      <c r="IOX14" s="325"/>
      <c r="IOY14" s="325"/>
      <c r="IOZ14" s="325"/>
      <c r="IPA14" s="325"/>
      <c r="IPB14" s="325"/>
      <c r="IPC14" s="325"/>
      <c r="IPD14" s="325"/>
      <c r="IPE14" s="325"/>
      <c r="IPF14" s="325"/>
      <c r="IPG14" s="325"/>
      <c r="IPH14" s="325"/>
      <c r="IPI14" s="325"/>
      <c r="IPJ14" s="325"/>
      <c r="IPK14" s="325"/>
      <c r="IPL14" s="325"/>
      <c r="IPM14" s="325"/>
      <c r="IPN14" s="325"/>
      <c r="IPO14" s="325"/>
      <c r="IPP14" s="325"/>
      <c r="IPQ14" s="325"/>
      <c r="IPR14" s="325"/>
      <c r="IPS14" s="325"/>
      <c r="IPT14" s="325"/>
      <c r="IPU14" s="325"/>
      <c r="IPV14" s="325"/>
      <c r="IPW14" s="325"/>
      <c r="IPX14" s="325"/>
      <c r="IPY14" s="325"/>
      <c r="IPZ14" s="325"/>
      <c r="IQA14" s="325"/>
      <c r="IQB14" s="325"/>
      <c r="IQC14" s="325"/>
      <c r="IQD14" s="325"/>
      <c r="IQE14" s="325"/>
      <c r="IQF14" s="325"/>
      <c r="IQG14" s="325"/>
      <c r="IQH14" s="325"/>
      <c r="IQI14" s="325"/>
      <c r="IQJ14" s="325"/>
      <c r="IQK14" s="325"/>
      <c r="IQL14" s="325"/>
      <c r="IQM14" s="325"/>
      <c r="IQN14" s="325"/>
      <c r="IQO14" s="325"/>
      <c r="IQP14" s="325"/>
      <c r="IQQ14" s="325"/>
      <c r="IQR14" s="325"/>
      <c r="IQS14" s="325"/>
      <c r="IQT14" s="325"/>
      <c r="IQU14" s="325"/>
      <c r="IQV14" s="325"/>
      <c r="IQW14" s="325"/>
      <c r="IQX14" s="325"/>
      <c r="IQY14" s="325"/>
      <c r="IQZ14" s="325"/>
      <c r="IRA14" s="325"/>
      <c r="IRB14" s="325"/>
      <c r="IRC14" s="325"/>
      <c r="IRD14" s="325"/>
      <c r="IRE14" s="325"/>
      <c r="IRF14" s="325"/>
      <c r="IRG14" s="325"/>
      <c r="IRH14" s="325"/>
      <c r="IRI14" s="325"/>
      <c r="IRJ14" s="325"/>
      <c r="IRK14" s="325"/>
      <c r="IRL14" s="325"/>
      <c r="IRM14" s="325"/>
      <c r="IRN14" s="325"/>
      <c r="IRO14" s="325"/>
      <c r="IRP14" s="325"/>
      <c r="IRQ14" s="325"/>
      <c r="IRR14" s="325"/>
      <c r="IRS14" s="325"/>
      <c r="IRT14" s="325"/>
      <c r="IRU14" s="325"/>
      <c r="IRV14" s="325"/>
      <c r="IRW14" s="325"/>
      <c r="IRX14" s="325"/>
      <c r="IRY14" s="325"/>
      <c r="IRZ14" s="325"/>
      <c r="ISA14" s="325"/>
      <c r="ISB14" s="325"/>
      <c r="ISC14" s="325"/>
      <c r="ISD14" s="325"/>
      <c r="ISE14" s="325"/>
      <c r="ISF14" s="325"/>
      <c r="ISG14" s="325"/>
      <c r="ISH14" s="325"/>
      <c r="ISI14" s="325"/>
      <c r="ISJ14" s="325"/>
      <c r="ISK14" s="325"/>
      <c r="ISL14" s="325"/>
      <c r="ISM14" s="325"/>
      <c r="ISN14" s="325"/>
      <c r="ISO14" s="325"/>
      <c r="ISP14" s="325"/>
      <c r="ISQ14" s="325"/>
      <c r="ISR14" s="325"/>
      <c r="ISS14" s="325"/>
      <c r="IST14" s="325"/>
      <c r="ISU14" s="325"/>
      <c r="ISV14" s="325"/>
      <c r="ISW14" s="325"/>
      <c r="ISX14" s="325"/>
      <c r="ISY14" s="325"/>
      <c r="ISZ14" s="325"/>
      <c r="ITA14" s="325"/>
      <c r="ITB14" s="325"/>
      <c r="ITC14" s="325"/>
      <c r="ITD14" s="325"/>
      <c r="ITE14" s="325"/>
      <c r="ITF14" s="325"/>
      <c r="ITG14" s="325"/>
      <c r="ITH14" s="325"/>
      <c r="ITI14" s="325"/>
      <c r="ITJ14" s="325"/>
      <c r="ITK14" s="325"/>
      <c r="ITL14" s="325"/>
      <c r="ITM14" s="325"/>
      <c r="ITN14" s="325"/>
      <c r="ITO14" s="325"/>
      <c r="ITP14" s="325"/>
      <c r="ITQ14" s="325"/>
      <c r="ITR14" s="325"/>
      <c r="ITS14" s="325"/>
      <c r="ITT14" s="325"/>
      <c r="ITU14" s="325"/>
      <c r="ITV14" s="325"/>
      <c r="ITW14" s="325"/>
      <c r="ITX14" s="325"/>
      <c r="ITY14" s="325"/>
      <c r="ITZ14" s="325"/>
      <c r="IUA14" s="325"/>
      <c r="IUB14" s="325"/>
      <c r="IUC14" s="325"/>
      <c r="IUD14" s="325"/>
      <c r="IUE14" s="325"/>
      <c r="IUF14" s="325"/>
      <c r="IUG14" s="325"/>
      <c r="IUH14" s="325"/>
      <c r="IUI14" s="325"/>
      <c r="IUJ14" s="325"/>
      <c r="IUK14" s="325"/>
      <c r="IUL14" s="325"/>
      <c r="IUM14" s="325"/>
      <c r="IUN14" s="325"/>
      <c r="IUO14" s="325"/>
      <c r="IUP14" s="325"/>
      <c r="IUQ14" s="325"/>
      <c r="IUR14" s="325"/>
      <c r="IUS14" s="325"/>
      <c r="IUT14" s="325"/>
      <c r="IUU14" s="325"/>
      <c r="IUV14" s="325"/>
      <c r="IUW14" s="325"/>
      <c r="IUX14" s="325"/>
      <c r="IUY14" s="325"/>
      <c r="IUZ14" s="325"/>
      <c r="IVA14" s="325"/>
      <c r="IVB14" s="325"/>
      <c r="IVC14" s="325"/>
      <c r="IVD14" s="325"/>
      <c r="IVE14" s="325"/>
      <c r="IVF14" s="325"/>
      <c r="IVG14" s="325"/>
      <c r="IVH14" s="325"/>
      <c r="IVI14" s="325"/>
      <c r="IVJ14" s="325"/>
      <c r="IVK14" s="325"/>
      <c r="IVL14" s="325"/>
      <c r="IVM14" s="325"/>
      <c r="IVN14" s="325"/>
      <c r="IVO14" s="325"/>
      <c r="IVP14" s="325"/>
      <c r="IVQ14" s="325"/>
      <c r="IVR14" s="325"/>
      <c r="IVS14" s="325"/>
      <c r="IVT14" s="325"/>
      <c r="IVU14" s="325"/>
      <c r="IVV14" s="325"/>
      <c r="IVW14" s="325"/>
      <c r="IVX14" s="325"/>
      <c r="IVY14" s="325"/>
      <c r="IVZ14" s="325"/>
      <c r="IWA14" s="325"/>
      <c r="IWB14" s="325"/>
      <c r="IWC14" s="325"/>
      <c r="IWD14" s="325"/>
      <c r="IWE14" s="325"/>
      <c r="IWF14" s="325"/>
      <c r="IWG14" s="325"/>
      <c r="IWH14" s="325"/>
      <c r="IWI14" s="325"/>
      <c r="IWJ14" s="325"/>
      <c r="IWK14" s="325"/>
      <c r="IWL14" s="325"/>
      <c r="IWM14" s="325"/>
      <c r="IWN14" s="325"/>
      <c r="IWO14" s="325"/>
      <c r="IWP14" s="325"/>
      <c r="IWQ14" s="325"/>
      <c r="IWR14" s="325"/>
      <c r="IWS14" s="325"/>
      <c r="IWT14" s="325"/>
      <c r="IWU14" s="325"/>
      <c r="IWV14" s="325"/>
      <c r="IWW14" s="325"/>
      <c r="IWX14" s="325"/>
      <c r="IWY14" s="325"/>
      <c r="IWZ14" s="325"/>
      <c r="IXA14" s="325"/>
      <c r="IXB14" s="325"/>
      <c r="IXC14" s="325"/>
      <c r="IXD14" s="325"/>
      <c r="IXE14" s="325"/>
      <c r="IXF14" s="325"/>
      <c r="IXG14" s="325"/>
      <c r="IXH14" s="325"/>
      <c r="IXI14" s="325"/>
      <c r="IXJ14" s="325"/>
      <c r="IXK14" s="325"/>
      <c r="IXL14" s="325"/>
      <c r="IXM14" s="325"/>
      <c r="IXN14" s="325"/>
      <c r="IXO14" s="325"/>
      <c r="IXP14" s="325"/>
      <c r="IXQ14" s="325"/>
      <c r="IXR14" s="325"/>
      <c r="IXS14" s="325"/>
      <c r="IXT14" s="325"/>
      <c r="IXU14" s="325"/>
      <c r="IXV14" s="325"/>
      <c r="IXW14" s="325"/>
      <c r="IXX14" s="325"/>
      <c r="IXY14" s="325"/>
      <c r="IXZ14" s="325"/>
      <c r="IYA14" s="325"/>
      <c r="IYB14" s="325"/>
      <c r="IYC14" s="325"/>
      <c r="IYD14" s="325"/>
      <c r="IYE14" s="325"/>
      <c r="IYF14" s="325"/>
      <c r="IYG14" s="325"/>
      <c r="IYH14" s="325"/>
      <c r="IYI14" s="325"/>
      <c r="IYJ14" s="325"/>
      <c r="IYK14" s="325"/>
      <c r="IYL14" s="325"/>
      <c r="IYM14" s="325"/>
      <c r="IYN14" s="325"/>
      <c r="IYO14" s="325"/>
      <c r="IYP14" s="325"/>
      <c r="IYQ14" s="325"/>
      <c r="IYR14" s="325"/>
      <c r="IYS14" s="325"/>
      <c r="IYT14" s="325"/>
      <c r="IYU14" s="325"/>
      <c r="IYV14" s="325"/>
      <c r="IYW14" s="325"/>
      <c r="IYX14" s="325"/>
      <c r="IYY14" s="325"/>
      <c r="IYZ14" s="325"/>
      <c r="IZA14" s="325"/>
      <c r="IZB14" s="325"/>
      <c r="IZC14" s="325"/>
      <c r="IZD14" s="325"/>
      <c r="IZE14" s="325"/>
      <c r="IZF14" s="325"/>
      <c r="IZG14" s="325"/>
      <c r="IZH14" s="325"/>
      <c r="IZI14" s="325"/>
      <c r="IZJ14" s="325"/>
      <c r="IZK14" s="325"/>
      <c r="IZL14" s="325"/>
      <c r="IZM14" s="325"/>
      <c r="IZN14" s="325"/>
      <c r="IZO14" s="325"/>
      <c r="IZP14" s="325"/>
      <c r="IZQ14" s="325"/>
      <c r="IZR14" s="325"/>
      <c r="IZS14" s="325"/>
      <c r="IZT14" s="325"/>
      <c r="IZU14" s="325"/>
      <c r="IZV14" s="325"/>
      <c r="IZW14" s="325"/>
      <c r="IZX14" s="325"/>
      <c r="IZY14" s="325"/>
      <c r="IZZ14" s="325"/>
      <c r="JAA14" s="325"/>
      <c r="JAB14" s="325"/>
      <c r="JAC14" s="325"/>
      <c r="JAD14" s="325"/>
      <c r="JAE14" s="325"/>
      <c r="JAF14" s="325"/>
      <c r="JAG14" s="325"/>
      <c r="JAH14" s="325"/>
      <c r="JAI14" s="325"/>
      <c r="JAJ14" s="325"/>
      <c r="JAK14" s="325"/>
      <c r="JAL14" s="325"/>
      <c r="JAM14" s="325"/>
      <c r="JAN14" s="325"/>
      <c r="JAO14" s="325"/>
      <c r="JAP14" s="325"/>
      <c r="JAQ14" s="325"/>
      <c r="JAR14" s="325"/>
      <c r="JAS14" s="325"/>
      <c r="JAT14" s="325"/>
      <c r="JAU14" s="325"/>
      <c r="JAV14" s="325"/>
      <c r="JAW14" s="325"/>
      <c r="JAX14" s="325"/>
      <c r="JAY14" s="325"/>
      <c r="JAZ14" s="325"/>
      <c r="JBA14" s="325"/>
      <c r="JBB14" s="325"/>
      <c r="JBC14" s="325"/>
      <c r="JBD14" s="325"/>
      <c r="JBE14" s="325"/>
      <c r="JBF14" s="325"/>
      <c r="JBG14" s="325"/>
      <c r="JBH14" s="325"/>
      <c r="JBI14" s="325"/>
      <c r="JBJ14" s="325"/>
      <c r="JBK14" s="325"/>
      <c r="JBL14" s="325"/>
      <c r="JBM14" s="325"/>
      <c r="JBN14" s="325"/>
      <c r="JBO14" s="325"/>
      <c r="JBP14" s="325"/>
      <c r="JBQ14" s="325"/>
      <c r="JBR14" s="325"/>
      <c r="JBS14" s="325"/>
      <c r="JBT14" s="325"/>
      <c r="JBU14" s="325"/>
      <c r="JBV14" s="325"/>
      <c r="JBW14" s="325"/>
      <c r="JBX14" s="325"/>
      <c r="JBY14" s="325"/>
      <c r="JBZ14" s="325"/>
      <c r="JCA14" s="325"/>
      <c r="JCB14" s="325"/>
      <c r="JCC14" s="325"/>
      <c r="JCD14" s="325"/>
      <c r="JCE14" s="325"/>
      <c r="JCF14" s="325"/>
      <c r="JCG14" s="325"/>
      <c r="JCH14" s="325"/>
      <c r="JCI14" s="325"/>
      <c r="JCJ14" s="325"/>
      <c r="JCK14" s="325"/>
      <c r="JCL14" s="325"/>
      <c r="JCM14" s="325"/>
      <c r="JCN14" s="325"/>
      <c r="JCO14" s="325"/>
      <c r="JCP14" s="325"/>
      <c r="JCQ14" s="325"/>
      <c r="JCR14" s="325"/>
      <c r="JCS14" s="325"/>
      <c r="JCT14" s="325"/>
      <c r="JCU14" s="325"/>
      <c r="JCV14" s="325"/>
      <c r="JCW14" s="325"/>
      <c r="JCX14" s="325"/>
      <c r="JCY14" s="325"/>
      <c r="JCZ14" s="325"/>
      <c r="JDA14" s="325"/>
      <c r="JDB14" s="325"/>
      <c r="JDC14" s="325"/>
      <c r="JDD14" s="325"/>
      <c r="JDE14" s="325"/>
      <c r="JDF14" s="325"/>
      <c r="JDG14" s="325"/>
      <c r="JDH14" s="325"/>
      <c r="JDI14" s="325"/>
      <c r="JDJ14" s="325"/>
      <c r="JDK14" s="325"/>
      <c r="JDL14" s="325"/>
      <c r="JDM14" s="325"/>
      <c r="JDN14" s="325"/>
      <c r="JDO14" s="325"/>
      <c r="JDP14" s="325"/>
      <c r="JDQ14" s="325"/>
      <c r="JDR14" s="325"/>
      <c r="JDS14" s="325"/>
      <c r="JDT14" s="325"/>
      <c r="JDU14" s="325"/>
      <c r="JDV14" s="325"/>
      <c r="JDW14" s="325"/>
      <c r="JDX14" s="325"/>
      <c r="JDY14" s="325"/>
      <c r="JDZ14" s="325"/>
      <c r="JEA14" s="325"/>
      <c r="JEB14" s="325"/>
      <c r="JEC14" s="325"/>
      <c r="JED14" s="325"/>
      <c r="JEE14" s="325"/>
      <c r="JEF14" s="325"/>
      <c r="JEG14" s="325"/>
      <c r="JEH14" s="325"/>
      <c r="JEI14" s="325"/>
      <c r="JEJ14" s="325"/>
      <c r="JEK14" s="325"/>
      <c r="JEL14" s="325"/>
      <c r="JEM14" s="325"/>
      <c r="JEN14" s="325"/>
      <c r="JEO14" s="325"/>
      <c r="JEP14" s="325"/>
      <c r="JEQ14" s="325"/>
      <c r="JER14" s="325"/>
      <c r="JES14" s="325"/>
      <c r="JET14" s="325"/>
      <c r="JEU14" s="325"/>
      <c r="JEV14" s="325"/>
      <c r="JEW14" s="325"/>
      <c r="JEX14" s="325"/>
      <c r="JEY14" s="325"/>
      <c r="JEZ14" s="325"/>
      <c r="JFA14" s="325"/>
      <c r="JFB14" s="325"/>
      <c r="JFC14" s="325"/>
      <c r="JFD14" s="325"/>
      <c r="JFE14" s="325"/>
      <c r="JFF14" s="325"/>
      <c r="JFG14" s="325"/>
      <c r="JFH14" s="325"/>
      <c r="JFI14" s="325"/>
      <c r="JFJ14" s="325"/>
      <c r="JFK14" s="325"/>
      <c r="JFL14" s="325"/>
      <c r="JFM14" s="325"/>
      <c r="JFN14" s="325"/>
      <c r="JFO14" s="325"/>
      <c r="JFP14" s="325"/>
      <c r="JFQ14" s="325"/>
      <c r="JFR14" s="325"/>
      <c r="JFS14" s="325"/>
      <c r="JFT14" s="325"/>
      <c r="JFU14" s="325"/>
      <c r="JFV14" s="325"/>
      <c r="JFW14" s="325"/>
      <c r="JFX14" s="325"/>
      <c r="JFY14" s="325"/>
      <c r="JFZ14" s="325"/>
      <c r="JGA14" s="325"/>
      <c r="JGB14" s="325"/>
      <c r="JGC14" s="325"/>
      <c r="JGD14" s="325"/>
      <c r="JGE14" s="325"/>
      <c r="JGF14" s="325"/>
      <c r="JGG14" s="325"/>
      <c r="JGH14" s="325"/>
      <c r="JGI14" s="325"/>
      <c r="JGJ14" s="325"/>
      <c r="JGK14" s="325"/>
      <c r="JGL14" s="325"/>
      <c r="JGM14" s="325"/>
      <c r="JGN14" s="325"/>
      <c r="JGO14" s="325"/>
      <c r="JGP14" s="325"/>
      <c r="JGQ14" s="325"/>
      <c r="JGR14" s="325"/>
      <c r="JGS14" s="325"/>
      <c r="JGT14" s="325"/>
      <c r="JGU14" s="325"/>
      <c r="JGV14" s="325"/>
      <c r="JGW14" s="325"/>
      <c r="JGX14" s="325"/>
      <c r="JGY14" s="325"/>
      <c r="JGZ14" s="325"/>
      <c r="JHA14" s="325"/>
      <c r="JHB14" s="325"/>
      <c r="JHC14" s="325"/>
      <c r="JHD14" s="325"/>
      <c r="JHE14" s="325"/>
      <c r="JHF14" s="325"/>
      <c r="JHG14" s="325"/>
      <c r="JHH14" s="325"/>
      <c r="JHI14" s="325"/>
      <c r="JHJ14" s="325"/>
      <c r="JHK14" s="325"/>
      <c r="JHL14" s="325"/>
      <c r="JHM14" s="325"/>
      <c r="JHN14" s="325"/>
      <c r="JHO14" s="325"/>
      <c r="JHP14" s="325"/>
      <c r="JHQ14" s="325"/>
      <c r="JHR14" s="325"/>
      <c r="JHS14" s="325"/>
      <c r="JHT14" s="325"/>
      <c r="JHU14" s="325"/>
      <c r="JHV14" s="325"/>
      <c r="JHW14" s="325"/>
      <c r="JHX14" s="325"/>
      <c r="JHY14" s="325"/>
      <c r="JHZ14" s="325"/>
      <c r="JIA14" s="325"/>
      <c r="JIB14" s="325"/>
      <c r="JIC14" s="325"/>
      <c r="JID14" s="325"/>
      <c r="JIE14" s="325"/>
      <c r="JIF14" s="325"/>
      <c r="JIG14" s="325"/>
      <c r="JIH14" s="325"/>
      <c r="JII14" s="325"/>
      <c r="JIJ14" s="325"/>
      <c r="JIK14" s="325"/>
      <c r="JIL14" s="325"/>
      <c r="JIM14" s="325"/>
      <c r="JIN14" s="325"/>
      <c r="JIO14" s="325"/>
      <c r="JIP14" s="325"/>
      <c r="JIQ14" s="325"/>
      <c r="JIR14" s="325"/>
      <c r="JIS14" s="325"/>
      <c r="JIT14" s="325"/>
      <c r="JIU14" s="325"/>
      <c r="JIV14" s="325"/>
      <c r="JIW14" s="325"/>
      <c r="JIX14" s="325"/>
      <c r="JIY14" s="325"/>
      <c r="JIZ14" s="325"/>
      <c r="JJA14" s="325"/>
      <c r="JJB14" s="325"/>
      <c r="JJC14" s="325"/>
      <c r="JJD14" s="325"/>
      <c r="JJE14" s="325"/>
      <c r="JJF14" s="325"/>
      <c r="JJG14" s="325"/>
      <c r="JJH14" s="325"/>
      <c r="JJI14" s="325"/>
      <c r="JJJ14" s="325"/>
      <c r="JJK14" s="325"/>
      <c r="JJL14" s="325"/>
      <c r="JJM14" s="325"/>
      <c r="JJN14" s="325"/>
      <c r="JJO14" s="325"/>
      <c r="JJP14" s="325"/>
      <c r="JJQ14" s="325"/>
      <c r="JJR14" s="325"/>
      <c r="JJS14" s="325"/>
      <c r="JJT14" s="325"/>
      <c r="JJU14" s="325"/>
      <c r="JJV14" s="325"/>
      <c r="JJW14" s="325"/>
      <c r="JJX14" s="325"/>
      <c r="JJY14" s="325"/>
      <c r="JJZ14" s="325"/>
      <c r="JKA14" s="325"/>
      <c r="JKB14" s="325"/>
      <c r="JKC14" s="325"/>
      <c r="JKD14" s="325"/>
      <c r="JKE14" s="325"/>
      <c r="JKF14" s="325"/>
      <c r="JKG14" s="325"/>
      <c r="JKH14" s="325"/>
      <c r="JKI14" s="325"/>
      <c r="JKJ14" s="325"/>
      <c r="JKK14" s="325"/>
      <c r="JKL14" s="325"/>
      <c r="JKM14" s="325"/>
      <c r="JKN14" s="325"/>
      <c r="JKO14" s="325"/>
      <c r="JKP14" s="325"/>
      <c r="JKQ14" s="325"/>
      <c r="JKR14" s="325"/>
      <c r="JKS14" s="325"/>
      <c r="JKT14" s="325"/>
      <c r="JKU14" s="325"/>
      <c r="JKV14" s="325"/>
      <c r="JKW14" s="325"/>
      <c r="JKX14" s="325"/>
      <c r="JKY14" s="325"/>
      <c r="JKZ14" s="325"/>
      <c r="JLA14" s="325"/>
      <c r="JLB14" s="325"/>
      <c r="JLC14" s="325"/>
      <c r="JLD14" s="325"/>
      <c r="JLE14" s="325"/>
      <c r="JLF14" s="325"/>
      <c r="JLG14" s="325"/>
      <c r="JLH14" s="325"/>
      <c r="JLI14" s="325"/>
      <c r="JLJ14" s="325"/>
      <c r="JLK14" s="325"/>
      <c r="JLL14" s="325"/>
      <c r="JLM14" s="325"/>
      <c r="JLN14" s="325"/>
      <c r="JLO14" s="325"/>
      <c r="JLP14" s="325"/>
      <c r="JLQ14" s="325"/>
      <c r="JLR14" s="325"/>
      <c r="JLS14" s="325"/>
      <c r="JLT14" s="325"/>
      <c r="JLU14" s="325"/>
      <c r="JLV14" s="325"/>
      <c r="JLW14" s="325"/>
      <c r="JLX14" s="325"/>
      <c r="JLY14" s="325"/>
      <c r="JLZ14" s="325"/>
      <c r="JMA14" s="325"/>
      <c r="JMB14" s="325"/>
      <c r="JMC14" s="325"/>
      <c r="JMD14" s="325"/>
      <c r="JME14" s="325"/>
      <c r="JMF14" s="325"/>
      <c r="JMG14" s="325"/>
      <c r="JMH14" s="325"/>
      <c r="JMI14" s="325"/>
      <c r="JMJ14" s="325"/>
      <c r="JMK14" s="325"/>
      <c r="JML14" s="325"/>
      <c r="JMM14" s="325"/>
      <c r="JMN14" s="325"/>
      <c r="JMO14" s="325"/>
      <c r="JMP14" s="325"/>
      <c r="JMQ14" s="325"/>
      <c r="JMR14" s="325"/>
      <c r="JMS14" s="325"/>
      <c r="JMT14" s="325"/>
      <c r="JMU14" s="325"/>
      <c r="JMV14" s="325"/>
      <c r="JMW14" s="325"/>
      <c r="JMX14" s="325"/>
      <c r="JMY14" s="325"/>
      <c r="JMZ14" s="325"/>
      <c r="JNA14" s="325"/>
      <c r="JNB14" s="325"/>
      <c r="JNC14" s="325"/>
      <c r="JND14" s="325"/>
      <c r="JNE14" s="325"/>
      <c r="JNF14" s="325"/>
      <c r="JNG14" s="325"/>
      <c r="JNH14" s="325"/>
      <c r="JNI14" s="325"/>
      <c r="JNJ14" s="325"/>
      <c r="JNK14" s="325"/>
      <c r="JNL14" s="325"/>
      <c r="JNM14" s="325"/>
      <c r="JNN14" s="325"/>
      <c r="JNO14" s="325"/>
      <c r="JNP14" s="325"/>
      <c r="JNQ14" s="325"/>
      <c r="JNR14" s="325"/>
      <c r="JNS14" s="325"/>
      <c r="JNT14" s="325"/>
      <c r="JNU14" s="325"/>
      <c r="JNV14" s="325"/>
      <c r="JNW14" s="325"/>
      <c r="JNX14" s="325"/>
      <c r="JNY14" s="325"/>
      <c r="JNZ14" s="325"/>
      <c r="JOA14" s="325"/>
      <c r="JOB14" s="325"/>
      <c r="JOC14" s="325"/>
      <c r="JOD14" s="325"/>
      <c r="JOE14" s="325"/>
      <c r="JOF14" s="325"/>
      <c r="JOG14" s="325"/>
      <c r="JOH14" s="325"/>
      <c r="JOI14" s="325"/>
      <c r="JOJ14" s="325"/>
      <c r="JOK14" s="325"/>
      <c r="JOL14" s="325"/>
      <c r="JOM14" s="325"/>
      <c r="JON14" s="325"/>
      <c r="JOO14" s="325"/>
      <c r="JOP14" s="325"/>
      <c r="JOQ14" s="325"/>
      <c r="JOR14" s="325"/>
      <c r="JOS14" s="325"/>
      <c r="JOT14" s="325"/>
      <c r="JOU14" s="325"/>
      <c r="JOV14" s="325"/>
      <c r="JOW14" s="325"/>
      <c r="JOX14" s="325"/>
      <c r="JOY14" s="325"/>
      <c r="JOZ14" s="325"/>
      <c r="JPA14" s="325"/>
      <c r="JPB14" s="325"/>
      <c r="JPC14" s="325"/>
      <c r="JPD14" s="325"/>
      <c r="JPE14" s="325"/>
      <c r="JPF14" s="325"/>
      <c r="JPG14" s="325"/>
      <c r="JPH14" s="325"/>
      <c r="JPI14" s="325"/>
      <c r="JPJ14" s="325"/>
      <c r="JPK14" s="325"/>
      <c r="JPL14" s="325"/>
      <c r="JPM14" s="325"/>
      <c r="JPN14" s="325"/>
      <c r="JPO14" s="325"/>
      <c r="JPP14" s="325"/>
      <c r="JPQ14" s="325"/>
      <c r="JPR14" s="325"/>
      <c r="JPS14" s="325"/>
      <c r="JPT14" s="325"/>
      <c r="JPU14" s="325"/>
      <c r="JPV14" s="325"/>
      <c r="JPW14" s="325"/>
      <c r="JPX14" s="325"/>
      <c r="JPY14" s="325"/>
      <c r="JPZ14" s="325"/>
      <c r="JQA14" s="325"/>
      <c r="JQB14" s="325"/>
      <c r="JQC14" s="325"/>
      <c r="JQD14" s="325"/>
      <c r="JQE14" s="325"/>
      <c r="JQF14" s="325"/>
      <c r="JQG14" s="325"/>
      <c r="JQH14" s="325"/>
      <c r="JQI14" s="325"/>
      <c r="JQJ14" s="325"/>
      <c r="JQK14" s="325"/>
      <c r="JQL14" s="325"/>
      <c r="JQM14" s="325"/>
      <c r="JQN14" s="325"/>
      <c r="JQO14" s="325"/>
      <c r="JQP14" s="325"/>
      <c r="JQQ14" s="325"/>
      <c r="JQR14" s="325"/>
      <c r="JQS14" s="325"/>
      <c r="JQT14" s="325"/>
      <c r="JQU14" s="325"/>
      <c r="JQV14" s="325"/>
      <c r="JQW14" s="325"/>
      <c r="JQX14" s="325"/>
      <c r="JQY14" s="325"/>
      <c r="JQZ14" s="325"/>
      <c r="JRA14" s="325"/>
      <c r="JRB14" s="325"/>
      <c r="JRC14" s="325"/>
      <c r="JRD14" s="325"/>
      <c r="JRE14" s="325"/>
      <c r="JRF14" s="325"/>
      <c r="JRG14" s="325"/>
      <c r="JRH14" s="325"/>
      <c r="JRI14" s="325"/>
      <c r="JRJ14" s="325"/>
      <c r="JRK14" s="325"/>
      <c r="JRL14" s="325"/>
      <c r="JRM14" s="325"/>
      <c r="JRN14" s="325"/>
      <c r="JRO14" s="325"/>
      <c r="JRP14" s="325"/>
      <c r="JRQ14" s="325"/>
      <c r="JRR14" s="325"/>
      <c r="JRS14" s="325"/>
      <c r="JRT14" s="325"/>
      <c r="JRU14" s="325"/>
      <c r="JRV14" s="325"/>
      <c r="JRW14" s="325"/>
      <c r="JRX14" s="325"/>
      <c r="JRY14" s="325"/>
      <c r="JRZ14" s="325"/>
      <c r="JSA14" s="325"/>
      <c r="JSB14" s="325"/>
      <c r="JSC14" s="325"/>
      <c r="JSD14" s="325"/>
      <c r="JSE14" s="325"/>
      <c r="JSF14" s="325"/>
      <c r="JSG14" s="325"/>
      <c r="JSH14" s="325"/>
      <c r="JSI14" s="325"/>
      <c r="JSJ14" s="325"/>
      <c r="JSK14" s="325"/>
      <c r="JSL14" s="325"/>
      <c r="JSM14" s="325"/>
      <c r="JSN14" s="325"/>
      <c r="JSO14" s="325"/>
      <c r="JSP14" s="325"/>
      <c r="JSQ14" s="325"/>
      <c r="JSR14" s="325"/>
      <c r="JSS14" s="325"/>
      <c r="JST14" s="325"/>
      <c r="JSU14" s="325"/>
      <c r="JSV14" s="325"/>
      <c r="JSW14" s="325"/>
      <c r="JSX14" s="325"/>
      <c r="JSY14" s="325"/>
      <c r="JSZ14" s="325"/>
      <c r="JTA14" s="325"/>
      <c r="JTB14" s="325"/>
      <c r="JTC14" s="325"/>
      <c r="JTD14" s="325"/>
      <c r="JTE14" s="325"/>
      <c r="JTF14" s="325"/>
      <c r="JTG14" s="325"/>
      <c r="JTH14" s="325"/>
      <c r="JTI14" s="325"/>
      <c r="JTJ14" s="325"/>
      <c r="JTK14" s="325"/>
      <c r="JTL14" s="325"/>
      <c r="JTM14" s="325"/>
      <c r="JTN14" s="325"/>
      <c r="JTO14" s="325"/>
      <c r="JTP14" s="325"/>
      <c r="JTQ14" s="325"/>
      <c r="JTR14" s="325"/>
      <c r="JTS14" s="325"/>
      <c r="JTT14" s="325"/>
      <c r="JTU14" s="325"/>
      <c r="JTV14" s="325"/>
      <c r="JTW14" s="325"/>
      <c r="JTX14" s="325"/>
      <c r="JTY14" s="325"/>
      <c r="JTZ14" s="325"/>
      <c r="JUA14" s="325"/>
      <c r="JUB14" s="325"/>
      <c r="JUC14" s="325"/>
      <c r="JUD14" s="325"/>
      <c r="JUE14" s="325"/>
      <c r="JUF14" s="325"/>
      <c r="JUG14" s="325"/>
      <c r="JUH14" s="325"/>
      <c r="JUI14" s="325"/>
      <c r="JUJ14" s="325"/>
      <c r="JUK14" s="325"/>
      <c r="JUL14" s="325"/>
      <c r="JUM14" s="325"/>
      <c r="JUN14" s="325"/>
      <c r="JUO14" s="325"/>
      <c r="JUP14" s="325"/>
      <c r="JUQ14" s="325"/>
      <c r="JUR14" s="325"/>
      <c r="JUS14" s="325"/>
      <c r="JUT14" s="325"/>
      <c r="JUU14" s="325"/>
      <c r="JUV14" s="325"/>
      <c r="JUW14" s="325"/>
      <c r="JUX14" s="325"/>
      <c r="JUY14" s="325"/>
      <c r="JUZ14" s="325"/>
      <c r="JVA14" s="325"/>
      <c r="JVB14" s="325"/>
      <c r="JVC14" s="325"/>
      <c r="JVD14" s="325"/>
      <c r="JVE14" s="325"/>
      <c r="JVF14" s="325"/>
      <c r="JVG14" s="325"/>
      <c r="JVH14" s="325"/>
      <c r="JVI14" s="325"/>
      <c r="JVJ14" s="325"/>
      <c r="JVK14" s="325"/>
      <c r="JVL14" s="325"/>
      <c r="JVM14" s="325"/>
      <c r="JVN14" s="325"/>
      <c r="JVO14" s="325"/>
      <c r="JVP14" s="325"/>
      <c r="JVQ14" s="325"/>
      <c r="JVR14" s="325"/>
      <c r="JVS14" s="325"/>
      <c r="JVT14" s="325"/>
      <c r="JVU14" s="325"/>
      <c r="JVV14" s="325"/>
      <c r="JVW14" s="325"/>
      <c r="JVX14" s="325"/>
      <c r="JVY14" s="325"/>
      <c r="JVZ14" s="325"/>
      <c r="JWA14" s="325"/>
      <c r="JWB14" s="325"/>
      <c r="JWC14" s="325"/>
      <c r="JWD14" s="325"/>
      <c r="JWE14" s="325"/>
      <c r="JWF14" s="325"/>
      <c r="JWG14" s="325"/>
      <c r="JWH14" s="325"/>
      <c r="JWI14" s="325"/>
      <c r="JWJ14" s="325"/>
      <c r="JWK14" s="325"/>
      <c r="JWL14" s="325"/>
      <c r="JWM14" s="325"/>
      <c r="JWN14" s="325"/>
      <c r="JWO14" s="325"/>
      <c r="JWP14" s="325"/>
      <c r="JWQ14" s="325"/>
      <c r="JWR14" s="325"/>
      <c r="JWS14" s="325"/>
      <c r="JWT14" s="325"/>
      <c r="JWU14" s="325"/>
      <c r="JWV14" s="325"/>
      <c r="JWW14" s="325"/>
      <c r="JWX14" s="325"/>
      <c r="JWY14" s="325"/>
      <c r="JWZ14" s="325"/>
      <c r="JXA14" s="325"/>
      <c r="JXB14" s="325"/>
      <c r="JXC14" s="325"/>
      <c r="JXD14" s="325"/>
      <c r="JXE14" s="325"/>
      <c r="JXF14" s="325"/>
      <c r="JXG14" s="325"/>
      <c r="JXH14" s="325"/>
      <c r="JXI14" s="325"/>
      <c r="JXJ14" s="325"/>
      <c r="JXK14" s="325"/>
      <c r="JXL14" s="325"/>
      <c r="JXM14" s="325"/>
      <c r="JXN14" s="325"/>
      <c r="JXO14" s="325"/>
      <c r="JXP14" s="325"/>
      <c r="JXQ14" s="325"/>
      <c r="JXR14" s="325"/>
      <c r="JXS14" s="325"/>
      <c r="JXT14" s="325"/>
      <c r="JXU14" s="325"/>
      <c r="JXV14" s="325"/>
      <c r="JXW14" s="325"/>
      <c r="JXX14" s="325"/>
      <c r="JXY14" s="325"/>
      <c r="JXZ14" s="325"/>
      <c r="JYA14" s="325"/>
      <c r="JYB14" s="325"/>
      <c r="JYC14" s="325"/>
      <c r="JYD14" s="325"/>
      <c r="JYE14" s="325"/>
      <c r="JYF14" s="325"/>
      <c r="JYG14" s="325"/>
      <c r="JYH14" s="325"/>
      <c r="JYI14" s="325"/>
      <c r="JYJ14" s="325"/>
      <c r="JYK14" s="325"/>
      <c r="JYL14" s="325"/>
      <c r="JYM14" s="325"/>
      <c r="JYN14" s="325"/>
      <c r="JYO14" s="325"/>
      <c r="JYP14" s="325"/>
      <c r="JYQ14" s="325"/>
      <c r="JYR14" s="325"/>
      <c r="JYS14" s="325"/>
      <c r="JYT14" s="325"/>
      <c r="JYU14" s="325"/>
      <c r="JYV14" s="325"/>
      <c r="JYW14" s="325"/>
      <c r="JYX14" s="325"/>
      <c r="JYY14" s="325"/>
      <c r="JYZ14" s="325"/>
      <c r="JZA14" s="325"/>
      <c r="JZB14" s="325"/>
      <c r="JZC14" s="325"/>
      <c r="JZD14" s="325"/>
      <c r="JZE14" s="325"/>
      <c r="JZF14" s="325"/>
      <c r="JZG14" s="325"/>
      <c r="JZH14" s="325"/>
      <c r="JZI14" s="325"/>
      <c r="JZJ14" s="325"/>
      <c r="JZK14" s="325"/>
      <c r="JZL14" s="325"/>
      <c r="JZM14" s="325"/>
      <c r="JZN14" s="325"/>
      <c r="JZO14" s="325"/>
      <c r="JZP14" s="325"/>
      <c r="JZQ14" s="325"/>
      <c r="JZR14" s="325"/>
      <c r="JZS14" s="325"/>
      <c r="JZT14" s="325"/>
      <c r="JZU14" s="325"/>
      <c r="JZV14" s="325"/>
      <c r="JZW14" s="325"/>
      <c r="JZX14" s="325"/>
      <c r="JZY14" s="325"/>
      <c r="JZZ14" s="325"/>
      <c r="KAA14" s="325"/>
      <c r="KAB14" s="325"/>
      <c r="KAC14" s="325"/>
      <c r="KAD14" s="325"/>
      <c r="KAE14" s="325"/>
      <c r="KAF14" s="325"/>
      <c r="KAG14" s="325"/>
      <c r="KAH14" s="325"/>
      <c r="KAI14" s="325"/>
      <c r="KAJ14" s="325"/>
      <c r="KAK14" s="325"/>
      <c r="KAL14" s="325"/>
      <c r="KAM14" s="325"/>
      <c r="KAN14" s="325"/>
      <c r="KAO14" s="325"/>
      <c r="KAP14" s="325"/>
      <c r="KAQ14" s="325"/>
      <c r="KAR14" s="325"/>
      <c r="KAS14" s="325"/>
      <c r="KAT14" s="325"/>
      <c r="KAU14" s="325"/>
      <c r="KAV14" s="325"/>
      <c r="KAW14" s="325"/>
      <c r="KAX14" s="325"/>
      <c r="KAY14" s="325"/>
      <c r="KAZ14" s="325"/>
      <c r="KBA14" s="325"/>
      <c r="KBB14" s="325"/>
      <c r="KBC14" s="325"/>
      <c r="KBD14" s="325"/>
      <c r="KBE14" s="325"/>
      <c r="KBF14" s="325"/>
      <c r="KBG14" s="325"/>
      <c r="KBH14" s="325"/>
      <c r="KBI14" s="325"/>
      <c r="KBJ14" s="325"/>
      <c r="KBK14" s="325"/>
      <c r="KBL14" s="325"/>
      <c r="KBM14" s="325"/>
      <c r="KBN14" s="325"/>
      <c r="KBO14" s="325"/>
      <c r="KBP14" s="325"/>
      <c r="KBQ14" s="325"/>
      <c r="KBR14" s="325"/>
      <c r="KBS14" s="325"/>
      <c r="KBT14" s="325"/>
      <c r="KBU14" s="325"/>
      <c r="KBV14" s="325"/>
      <c r="KBW14" s="325"/>
      <c r="KBX14" s="325"/>
      <c r="KBY14" s="325"/>
      <c r="KBZ14" s="325"/>
      <c r="KCA14" s="325"/>
      <c r="KCB14" s="325"/>
      <c r="KCC14" s="325"/>
      <c r="KCD14" s="325"/>
      <c r="KCE14" s="325"/>
      <c r="KCF14" s="325"/>
      <c r="KCG14" s="325"/>
      <c r="KCH14" s="325"/>
      <c r="KCI14" s="325"/>
      <c r="KCJ14" s="325"/>
      <c r="KCK14" s="325"/>
      <c r="KCL14" s="325"/>
      <c r="KCM14" s="325"/>
      <c r="KCN14" s="325"/>
      <c r="KCO14" s="325"/>
      <c r="KCP14" s="325"/>
      <c r="KCQ14" s="325"/>
      <c r="KCR14" s="325"/>
      <c r="KCS14" s="325"/>
      <c r="KCT14" s="325"/>
      <c r="KCU14" s="325"/>
      <c r="KCV14" s="325"/>
      <c r="KCW14" s="325"/>
      <c r="KCX14" s="325"/>
      <c r="KCY14" s="325"/>
      <c r="KCZ14" s="325"/>
      <c r="KDA14" s="325"/>
      <c r="KDB14" s="325"/>
      <c r="KDC14" s="325"/>
      <c r="KDD14" s="325"/>
      <c r="KDE14" s="325"/>
      <c r="KDF14" s="325"/>
      <c r="KDG14" s="325"/>
      <c r="KDH14" s="325"/>
      <c r="KDI14" s="325"/>
      <c r="KDJ14" s="325"/>
      <c r="KDK14" s="325"/>
      <c r="KDL14" s="325"/>
      <c r="KDM14" s="325"/>
      <c r="KDN14" s="325"/>
      <c r="KDO14" s="325"/>
      <c r="KDP14" s="325"/>
      <c r="KDQ14" s="325"/>
      <c r="KDR14" s="325"/>
      <c r="KDS14" s="325"/>
      <c r="KDT14" s="325"/>
      <c r="KDU14" s="325"/>
      <c r="KDV14" s="325"/>
      <c r="KDW14" s="325"/>
      <c r="KDX14" s="325"/>
      <c r="KDY14" s="325"/>
      <c r="KDZ14" s="325"/>
      <c r="KEA14" s="325"/>
      <c r="KEB14" s="325"/>
      <c r="KEC14" s="325"/>
      <c r="KED14" s="325"/>
      <c r="KEE14" s="325"/>
      <c r="KEF14" s="325"/>
      <c r="KEG14" s="325"/>
      <c r="KEH14" s="325"/>
      <c r="KEI14" s="325"/>
      <c r="KEJ14" s="325"/>
      <c r="KEK14" s="325"/>
      <c r="KEL14" s="325"/>
      <c r="KEM14" s="325"/>
      <c r="KEN14" s="325"/>
      <c r="KEO14" s="325"/>
      <c r="KEP14" s="325"/>
      <c r="KEQ14" s="325"/>
      <c r="KER14" s="325"/>
      <c r="KES14" s="325"/>
      <c r="KET14" s="325"/>
      <c r="KEU14" s="325"/>
      <c r="KEV14" s="325"/>
      <c r="KEW14" s="325"/>
      <c r="KEX14" s="325"/>
      <c r="KEY14" s="325"/>
      <c r="KEZ14" s="325"/>
      <c r="KFA14" s="325"/>
      <c r="KFB14" s="325"/>
      <c r="KFC14" s="325"/>
      <c r="KFD14" s="325"/>
      <c r="KFE14" s="325"/>
      <c r="KFF14" s="325"/>
      <c r="KFG14" s="325"/>
      <c r="KFH14" s="325"/>
      <c r="KFI14" s="325"/>
      <c r="KFJ14" s="325"/>
      <c r="KFK14" s="325"/>
      <c r="KFL14" s="325"/>
      <c r="KFM14" s="325"/>
      <c r="KFN14" s="325"/>
      <c r="KFO14" s="325"/>
      <c r="KFP14" s="325"/>
      <c r="KFQ14" s="325"/>
      <c r="KFR14" s="325"/>
      <c r="KFS14" s="325"/>
      <c r="KFT14" s="325"/>
      <c r="KFU14" s="325"/>
      <c r="KFV14" s="325"/>
      <c r="KFW14" s="325"/>
      <c r="KFX14" s="325"/>
      <c r="KFY14" s="325"/>
      <c r="KFZ14" s="325"/>
      <c r="KGA14" s="325"/>
      <c r="KGB14" s="325"/>
      <c r="KGC14" s="325"/>
      <c r="KGD14" s="325"/>
      <c r="KGE14" s="325"/>
      <c r="KGF14" s="325"/>
      <c r="KGG14" s="325"/>
      <c r="KGH14" s="325"/>
      <c r="KGI14" s="325"/>
      <c r="KGJ14" s="325"/>
      <c r="KGK14" s="325"/>
      <c r="KGL14" s="325"/>
      <c r="KGM14" s="325"/>
      <c r="KGN14" s="325"/>
      <c r="KGO14" s="325"/>
      <c r="KGP14" s="325"/>
      <c r="KGQ14" s="325"/>
      <c r="KGR14" s="325"/>
      <c r="KGS14" s="325"/>
      <c r="KGT14" s="325"/>
      <c r="KGU14" s="325"/>
      <c r="KGV14" s="325"/>
      <c r="KGW14" s="325"/>
      <c r="KGX14" s="325"/>
      <c r="KGY14" s="325"/>
      <c r="KGZ14" s="325"/>
      <c r="KHA14" s="325"/>
      <c r="KHB14" s="325"/>
      <c r="KHC14" s="325"/>
      <c r="KHD14" s="325"/>
      <c r="KHE14" s="325"/>
      <c r="KHF14" s="325"/>
      <c r="KHG14" s="325"/>
      <c r="KHH14" s="325"/>
      <c r="KHI14" s="325"/>
      <c r="KHJ14" s="325"/>
      <c r="KHK14" s="325"/>
      <c r="KHL14" s="325"/>
      <c r="KHM14" s="325"/>
      <c r="KHN14" s="325"/>
      <c r="KHO14" s="325"/>
      <c r="KHP14" s="325"/>
      <c r="KHQ14" s="325"/>
      <c r="KHR14" s="325"/>
      <c r="KHS14" s="325"/>
      <c r="KHT14" s="325"/>
      <c r="KHU14" s="325"/>
      <c r="KHV14" s="325"/>
      <c r="KHW14" s="325"/>
      <c r="KHX14" s="325"/>
      <c r="KHY14" s="325"/>
      <c r="KHZ14" s="325"/>
      <c r="KIA14" s="325"/>
      <c r="KIB14" s="325"/>
      <c r="KIC14" s="325"/>
      <c r="KID14" s="325"/>
      <c r="KIE14" s="325"/>
      <c r="KIF14" s="325"/>
      <c r="KIG14" s="325"/>
      <c r="KIH14" s="325"/>
      <c r="KII14" s="325"/>
      <c r="KIJ14" s="325"/>
      <c r="KIK14" s="325"/>
      <c r="KIL14" s="325"/>
      <c r="KIM14" s="325"/>
      <c r="KIN14" s="325"/>
      <c r="KIO14" s="325"/>
      <c r="KIP14" s="325"/>
      <c r="KIQ14" s="325"/>
      <c r="KIR14" s="325"/>
      <c r="KIS14" s="325"/>
      <c r="KIT14" s="325"/>
      <c r="KIU14" s="325"/>
      <c r="KIV14" s="325"/>
      <c r="KIW14" s="325"/>
      <c r="KIX14" s="325"/>
      <c r="KIY14" s="325"/>
      <c r="KIZ14" s="325"/>
      <c r="KJA14" s="325"/>
      <c r="KJB14" s="325"/>
      <c r="KJC14" s="325"/>
      <c r="KJD14" s="325"/>
      <c r="KJE14" s="325"/>
      <c r="KJF14" s="325"/>
      <c r="KJG14" s="325"/>
      <c r="KJH14" s="325"/>
      <c r="KJI14" s="325"/>
      <c r="KJJ14" s="325"/>
      <c r="KJK14" s="325"/>
      <c r="KJL14" s="325"/>
      <c r="KJM14" s="325"/>
      <c r="KJN14" s="325"/>
      <c r="KJO14" s="325"/>
      <c r="KJP14" s="325"/>
      <c r="KJQ14" s="325"/>
      <c r="KJR14" s="325"/>
      <c r="KJS14" s="325"/>
      <c r="KJT14" s="325"/>
      <c r="KJU14" s="325"/>
      <c r="KJV14" s="325"/>
      <c r="KJW14" s="325"/>
      <c r="KJX14" s="325"/>
      <c r="KJY14" s="325"/>
      <c r="KJZ14" s="325"/>
      <c r="KKA14" s="325"/>
      <c r="KKB14" s="325"/>
      <c r="KKC14" s="325"/>
      <c r="KKD14" s="325"/>
      <c r="KKE14" s="325"/>
      <c r="KKF14" s="325"/>
      <c r="KKG14" s="325"/>
      <c r="KKH14" s="325"/>
      <c r="KKI14" s="325"/>
      <c r="KKJ14" s="325"/>
      <c r="KKK14" s="325"/>
      <c r="KKL14" s="325"/>
      <c r="KKM14" s="325"/>
      <c r="KKN14" s="325"/>
      <c r="KKO14" s="325"/>
      <c r="KKP14" s="325"/>
      <c r="KKQ14" s="325"/>
      <c r="KKR14" s="325"/>
      <c r="KKS14" s="325"/>
      <c r="KKT14" s="325"/>
      <c r="KKU14" s="325"/>
      <c r="KKV14" s="325"/>
      <c r="KKW14" s="325"/>
      <c r="KKX14" s="325"/>
      <c r="KKY14" s="325"/>
      <c r="KKZ14" s="325"/>
      <c r="KLA14" s="325"/>
      <c r="KLB14" s="325"/>
      <c r="KLC14" s="325"/>
      <c r="KLD14" s="325"/>
      <c r="KLE14" s="325"/>
      <c r="KLF14" s="325"/>
      <c r="KLG14" s="325"/>
      <c r="KLH14" s="325"/>
      <c r="KLI14" s="325"/>
      <c r="KLJ14" s="325"/>
      <c r="KLK14" s="325"/>
      <c r="KLL14" s="325"/>
      <c r="KLM14" s="325"/>
      <c r="KLN14" s="325"/>
      <c r="KLO14" s="325"/>
      <c r="KLP14" s="325"/>
      <c r="KLQ14" s="325"/>
      <c r="KLR14" s="325"/>
      <c r="KLS14" s="325"/>
      <c r="KLT14" s="325"/>
      <c r="KLU14" s="325"/>
      <c r="KLV14" s="325"/>
      <c r="KLW14" s="325"/>
      <c r="KLX14" s="325"/>
      <c r="KLY14" s="325"/>
      <c r="KLZ14" s="325"/>
      <c r="KMA14" s="325"/>
      <c r="KMB14" s="325"/>
      <c r="KMC14" s="325"/>
      <c r="KMD14" s="325"/>
      <c r="KME14" s="325"/>
      <c r="KMF14" s="325"/>
      <c r="KMG14" s="325"/>
      <c r="KMH14" s="325"/>
      <c r="KMI14" s="325"/>
      <c r="KMJ14" s="325"/>
      <c r="KMK14" s="325"/>
      <c r="KML14" s="325"/>
      <c r="KMM14" s="325"/>
      <c r="KMN14" s="325"/>
      <c r="KMO14" s="325"/>
      <c r="KMP14" s="325"/>
      <c r="KMQ14" s="325"/>
      <c r="KMR14" s="325"/>
      <c r="KMS14" s="325"/>
      <c r="KMT14" s="325"/>
      <c r="KMU14" s="325"/>
      <c r="KMV14" s="325"/>
      <c r="KMW14" s="325"/>
      <c r="KMX14" s="325"/>
      <c r="KMY14" s="325"/>
      <c r="KMZ14" s="325"/>
      <c r="KNA14" s="325"/>
      <c r="KNB14" s="325"/>
      <c r="KNC14" s="325"/>
      <c r="KND14" s="325"/>
      <c r="KNE14" s="325"/>
      <c r="KNF14" s="325"/>
      <c r="KNG14" s="325"/>
      <c r="KNH14" s="325"/>
      <c r="KNI14" s="325"/>
      <c r="KNJ14" s="325"/>
      <c r="KNK14" s="325"/>
      <c r="KNL14" s="325"/>
      <c r="KNM14" s="325"/>
      <c r="KNN14" s="325"/>
      <c r="KNO14" s="325"/>
      <c r="KNP14" s="325"/>
      <c r="KNQ14" s="325"/>
      <c r="KNR14" s="325"/>
      <c r="KNS14" s="325"/>
      <c r="KNT14" s="325"/>
      <c r="KNU14" s="325"/>
      <c r="KNV14" s="325"/>
      <c r="KNW14" s="325"/>
      <c r="KNX14" s="325"/>
      <c r="KNY14" s="325"/>
      <c r="KNZ14" s="325"/>
      <c r="KOA14" s="325"/>
      <c r="KOB14" s="325"/>
      <c r="KOC14" s="325"/>
      <c r="KOD14" s="325"/>
      <c r="KOE14" s="325"/>
      <c r="KOF14" s="325"/>
      <c r="KOG14" s="325"/>
      <c r="KOH14" s="325"/>
      <c r="KOI14" s="325"/>
      <c r="KOJ14" s="325"/>
      <c r="KOK14" s="325"/>
      <c r="KOL14" s="325"/>
      <c r="KOM14" s="325"/>
      <c r="KON14" s="325"/>
      <c r="KOO14" s="325"/>
      <c r="KOP14" s="325"/>
      <c r="KOQ14" s="325"/>
      <c r="KOR14" s="325"/>
      <c r="KOS14" s="325"/>
      <c r="KOT14" s="325"/>
      <c r="KOU14" s="325"/>
      <c r="KOV14" s="325"/>
      <c r="KOW14" s="325"/>
      <c r="KOX14" s="325"/>
      <c r="KOY14" s="325"/>
      <c r="KOZ14" s="325"/>
      <c r="KPA14" s="325"/>
      <c r="KPB14" s="325"/>
      <c r="KPC14" s="325"/>
      <c r="KPD14" s="325"/>
      <c r="KPE14" s="325"/>
      <c r="KPF14" s="325"/>
      <c r="KPG14" s="325"/>
      <c r="KPH14" s="325"/>
      <c r="KPI14" s="325"/>
      <c r="KPJ14" s="325"/>
      <c r="KPK14" s="325"/>
      <c r="KPL14" s="325"/>
      <c r="KPM14" s="325"/>
      <c r="KPN14" s="325"/>
      <c r="KPO14" s="325"/>
      <c r="KPP14" s="325"/>
      <c r="KPQ14" s="325"/>
      <c r="KPR14" s="325"/>
      <c r="KPS14" s="325"/>
      <c r="KPT14" s="325"/>
      <c r="KPU14" s="325"/>
      <c r="KPV14" s="325"/>
      <c r="KPW14" s="325"/>
      <c r="KPX14" s="325"/>
      <c r="KPY14" s="325"/>
      <c r="KPZ14" s="325"/>
      <c r="KQA14" s="325"/>
      <c r="KQB14" s="325"/>
      <c r="KQC14" s="325"/>
      <c r="KQD14" s="325"/>
      <c r="KQE14" s="325"/>
      <c r="KQF14" s="325"/>
      <c r="KQG14" s="325"/>
      <c r="KQH14" s="325"/>
      <c r="KQI14" s="325"/>
      <c r="KQJ14" s="325"/>
      <c r="KQK14" s="325"/>
      <c r="KQL14" s="325"/>
      <c r="KQM14" s="325"/>
      <c r="KQN14" s="325"/>
      <c r="KQO14" s="325"/>
      <c r="KQP14" s="325"/>
      <c r="KQQ14" s="325"/>
      <c r="KQR14" s="325"/>
      <c r="KQS14" s="325"/>
      <c r="KQT14" s="325"/>
      <c r="KQU14" s="325"/>
      <c r="KQV14" s="325"/>
      <c r="KQW14" s="325"/>
      <c r="KQX14" s="325"/>
      <c r="KQY14" s="325"/>
      <c r="KQZ14" s="325"/>
      <c r="KRA14" s="325"/>
      <c r="KRB14" s="325"/>
      <c r="KRC14" s="325"/>
      <c r="KRD14" s="325"/>
      <c r="KRE14" s="325"/>
      <c r="KRF14" s="325"/>
      <c r="KRG14" s="325"/>
      <c r="KRH14" s="325"/>
      <c r="KRI14" s="325"/>
      <c r="KRJ14" s="325"/>
      <c r="KRK14" s="325"/>
      <c r="KRL14" s="325"/>
      <c r="KRM14" s="325"/>
      <c r="KRN14" s="325"/>
      <c r="KRO14" s="325"/>
      <c r="KRP14" s="325"/>
      <c r="KRQ14" s="325"/>
      <c r="KRR14" s="325"/>
      <c r="KRS14" s="325"/>
      <c r="KRT14" s="325"/>
      <c r="KRU14" s="325"/>
      <c r="KRV14" s="325"/>
      <c r="KRW14" s="325"/>
      <c r="KRX14" s="325"/>
      <c r="KRY14" s="325"/>
      <c r="KRZ14" s="325"/>
      <c r="KSA14" s="325"/>
      <c r="KSB14" s="325"/>
      <c r="KSC14" s="325"/>
      <c r="KSD14" s="325"/>
      <c r="KSE14" s="325"/>
      <c r="KSF14" s="325"/>
      <c r="KSG14" s="325"/>
      <c r="KSH14" s="325"/>
      <c r="KSI14" s="325"/>
      <c r="KSJ14" s="325"/>
      <c r="KSK14" s="325"/>
      <c r="KSL14" s="325"/>
      <c r="KSM14" s="325"/>
      <c r="KSN14" s="325"/>
      <c r="KSO14" s="325"/>
      <c r="KSP14" s="325"/>
      <c r="KSQ14" s="325"/>
      <c r="KSR14" s="325"/>
      <c r="KSS14" s="325"/>
      <c r="KST14" s="325"/>
      <c r="KSU14" s="325"/>
      <c r="KSV14" s="325"/>
      <c r="KSW14" s="325"/>
      <c r="KSX14" s="325"/>
      <c r="KSY14" s="325"/>
      <c r="KSZ14" s="325"/>
      <c r="KTA14" s="325"/>
      <c r="KTB14" s="325"/>
      <c r="KTC14" s="325"/>
      <c r="KTD14" s="325"/>
      <c r="KTE14" s="325"/>
      <c r="KTF14" s="325"/>
      <c r="KTG14" s="325"/>
      <c r="KTH14" s="325"/>
      <c r="KTI14" s="325"/>
      <c r="KTJ14" s="325"/>
      <c r="KTK14" s="325"/>
      <c r="KTL14" s="325"/>
      <c r="KTM14" s="325"/>
      <c r="KTN14" s="325"/>
      <c r="KTO14" s="325"/>
      <c r="KTP14" s="325"/>
      <c r="KTQ14" s="325"/>
      <c r="KTR14" s="325"/>
      <c r="KTS14" s="325"/>
      <c r="KTT14" s="325"/>
      <c r="KTU14" s="325"/>
      <c r="KTV14" s="325"/>
      <c r="KTW14" s="325"/>
      <c r="KTX14" s="325"/>
      <c r="KTY14" s="325"/>
      <c r="KTZ14" s="325"/>
      <c r="KUA14" s="325"/>
      <c r="KUB14" s="325"/>
      <c r="KUC14" s="325"/>
      <c r="KUD14" s="325"/>
      <c r="KUE14" s="325"/>
      <c r="KUF14" s="325"/>
      <c r="KUG14" s="325"/>
      <c r="KUH14" s="325"/>
      <c r="KUI14" s="325"/>
      <c r="KUJ14" s="325"/>
      <c r="KUK14" s="325"/>
      <c r="KUL14" s="325"/>
      <c r="KUM14" s="325"/>
      <c r="KUN14" s="325"/>
      <c r="KUO14" s="325"/>
      <c r="KUP14" s="325"/>
      <c r="KUQ14" s="325"/>
      <c r="KUR14" s="325"/>
      <c r="KUS14" s="325"/>
      <c r="KUT14" s="325"/>
      <c r="KUU14" s="325"/>
      <c r="KUV14" s="325"/>
      <c r="KUW14" s="325"/>
      <c r="KUX14" s="325"/>
      <c r="KUY14" s="325"/>
      <c r="KUZ14" s="325"/>
      <c r="KVA14" s="325"/>
      <c r="KVB14" s="325"/>
      <c r="KVC14" s="325"/>
      <c r="KVD14" s="325"/>
      <c r="KVE14" s="325"/>
      <c r="KVF14" s="325"/>
      <c r="KVG14" s="325"/>
      <c r="KVH14" s="325"/>
      <c r="KVI14" s="325"/>
      <c r="KVJ14" s="325"/>
      <c r="KVK14" s="325"/>
      <c r="KVL14" s="325"/>
      <c r="KVM14" s="325"/>
      <c r="KVN14" s="325"/>
      <c r="KVO14" s="325"/>
      <c r="KVP14" s="325"/>
      <c r="KVQ14" s="325"/>
      <c r="KVR14" s="325"/>
      <c r="KVS14" s="325"/>
      <c r="KVT14" s="325"/>
      <c r="KVU14" s="325"/>
      <c r="KVV14" s="325"/>
      <c r="KVW14" s="325"/>
      <c r="KVX14" s="325"/>
      <c r="KVY14" s="325"/>
      <c r="KVZ14" s="325"/>
      <c r="KWA14" s="325"/>
      <c r="KWB14" s="325"/>
      <c r="KWC14" s="325"/>
      <c r="KWD14" s="325"/>
      <c r="KWE14" s="325"/>
      <c r="KWF14" s="325"/>
      <c r="KWG14" s="325"/>
      <c r="KWH14" s="325"/>
      <c r="KWI14" s="325"/>
      <c r="KWJ14" s="325"/>
      <c r="KWK14" s="325"/>
      <c r="KWL14" s="325"/>
      <c r="KWM14" s="325"/>
      <c r="KWN14" s="325"/>
      <c r="KWO14" s="325"/>
      <c r="KWP14" s="325"/>
      <c r="KWQ14" s="325"/>
      <c r="KWR14" s="325"/>
      <c r="KWS14" s="325"/>
      <c r="KWT14" s="325"/>
      <c r="KWU14" s="325"/>
      <c r="KWV14" s="325"/>
      <c r="KWW14" s="325"/>
      <c r="KWX14" s="325"/>
      <c r="KWY14" s="325"/>
      <c r="KWZ14" s="325"/>
      <c r="KXA14" s="325"/>
      <c r="KXB14" s="325"/>
      <c r="KXC14" s="325"/>
      <c r="KXD14" s="325"/>
      <c r="KXE14" s="325"/>
      <c r="KXF14" s="325"/>
      <c r="KXG14" s="325"/>
      <c r="KXH14" s="325"/>
      <c r="KXI14" s="325"/>
      <c r="KXJ14" s="325"/>
      <c r="KXK14" s="325"/>
      <c r="KXL14" s="325"/>
      <c r="KXM14" s="325"/>
      <c r="KXN14" s="325"/>
      <c r="KXO14" s="325"/>
      <c r="KXP14" s="325"/>
      <c r="KXQ14" s="325"/>
      <c r="KXR14" s="325"/>
      <c r="KXS14" s="325"/>
      <c r="KXT14" s="325"/>
      <c r="KXU14" s="325"/>
      <c r="KXV14" s="325"/>
      <c r="KXW14" s="325"/>
      <c r="KXX14" s="325"/>
      <c r="KXY14" s="325"/>
      <c r="KXZ14" s="325"/>
      <c r="KYA14" s="325"/>
      <c r="KYB14" s="325"/>
      <c r="KYC14" s="325"/>
      <c r="KYD14" s="325"/>
      <c r="KYE14" s="325"/>
      <c r="KYF14" s="325"/>
      <c r="KYG14" s="325"/>
      <c r="KYH14" s="325"/>
      <c r="KYI14" s="325"/>
      <c r="KYJ14" s="325"/>
      <c r="KYK14" s="325"/>
      <c r="KYL14" s="325"/>
      <c r="KYM14" s="325"/>
      <c r="KYN14" s="325"/>
      <c r="KYO14" s="325"/>
      <c r="KYP14" s="325"/>
      <c r="KYQ14" s="325"/>
      <c r="KYR14" s="325"/>
      <c r="KYS14" s="325"/>
      <c r="KYT14" s="325"/>
      <c r="KYU14" s="325"/>
      <c r="KYV14" s="325"/>
      <c r="KYW14" s="325"/>
      <c r="KYX14" s="325"/>
      <c r="KYY14" s="325"/>
      <c r="KYZ14" s="325"/>
      <c r="KZA14" s="325"/>
      <c r="KZB14" s="325"/>
      <c r="KZC14" s="325"/>
      <c r="KZD14" s="325"/>
      <c r="KZE14" s="325"/>
      <c r="KZF14" s="325"/>
      <c r="KZG14" s="325"/>
      <c r="KZH14" s="325"/>
      <c r="KZI14" s="325"/>
      <c r="KZJ14" s="325"/>
      <c r="KZK14" s="325"/>
      <c r="KZL14" s="325"/>
      <c r="KZM14" s="325"/>
      <c r="KZN14" s="325"/>
      <c r="KZO14" s="325"/>
      <c r="KZP14" s="325"/>
      <c r="KZQ14" s="325"/>
      <c r="KZR14" s="325"/>
      <c r="KZS14" s="325"/>
      <c r="KZT14" s="325"/>
      <c r="KZU14" s="325"/>
      <c r="KZV14" s="325"/>
      <c r="KZW14" s="325"/>
      <c r="KZX14" s="325"/>
      <c r="KZY14" s="325"/>
      <c r="KZZ14" s="325"/>
      <c r="LAA14" s="325"/>
      <c r="LAB14" s="325"/>
      <c r="LAC14" s="325"/>
      <c r="LAD14" s="325"/>
      <c r="LAE14" s="325"/>
      <c r="LAF14" s="325"/>
      <c r="LAG14" s="325"/>
      <c r="LAH14" s="325"/>
      <c r="LAI14" s="325"/>
      <c r="LAJ14" s="325"/>
      <c r="LAK14" s="325"/>
      <c r="LAL14" s="325"/>
      <c r="LAM14" s="325"/>
      <c r="LAN14" s="325"/>
      <c r="LAO14" s="325"/>
      <c r="LAP14" s="325"/>
      <c r="LAQ14" s="325"/>
      <c r="LAR14" s="325"/>
      <c r="LAS14" s="325"/>
      <c r="LAT14" s="325"/>
      <c r="LAU14" s="325"/>
      <c r="LAV14" s="325"/>
      <c r="LAW14" s="325"/>
      <c r="LAX14" s="325"/>
      <c r="LAY14" s="325"/>
      <c r="LAZ14" s="325"/>
      <c r="LBA14" s="325"/>
      <c r="LBB14" s="325"/>
      <c r="LBC14" s="325"/>
      <c r="LBD14" s="325"/>
      <c r="LBE14" s="325"/>
      <c r="LBF14" s="325"/>
      <c r="LBG14" s="325"/>
      <c r="LBH14" s="325"/>
      <c r="LBI14" s="325"/>
      <c r="LBJ14" s="325"/>
      <c r="LBK14" s="325"/>
      <c r="LBL14" s="325"/>
      <c r="LBM14" s="325"/>
      <c r="LBN14" s="325"/>
      <c r="LBO14" s="325"/>
      <c r="LBP14" s="325"/>
      <c r="LBQ14" s="325"/>
      <c r="LBR14" s="325"/>
      <c r="LBS14" s="325"/>
      <c r="LBT14" s="325"/>
      <c r="LBU14" s="325"/>
      <c r="LBV14" s="325"/>
      <c r="LBW14" s="325"/>
      <c r="LBX14" s="325"/>
      <c r="LBY14" s="325"/>
      <c r="LBZ14" s="325"/>
      <c r="LCA14" s="325"/>
      <c r="LCB14" s="325"/>
      <c r="LCC14" s="325"/>
      <c r="LCD14" s="325"/>
      <c r="LCE14" s="325"/>
      <c r="LCF14" s="325"/>
      <c r="LCG14" s="325"/>
      <c r="LCH14" s="325"/>
      <c r="LCI14" s="325"/>
      <c r="LCJ14" s="325"/>
      <c r="LCK14" s="325"/>
      <c r="LCL14" s="325"/>
      <c r="LCM14" s="325"/>
      <c r="LCN14" s="325"/>
      <c r="LCO14" s="325"/>
      <c r="LCP14" s="325"/>
      <c r="LCQ14" s="325"/>
      <c r="LCR14" s="325"/>
      <c r="LCS14" s="325"/>
      <c r="LCT14" s="325"/>
      <c r="LCU14" s="325"/>
      <c r="LCV14" s="325"/>
      <c r="LCW14" s="325"/>
      <c r="LCX14" s="325"/>
      <c r="LCY14" s="325"/>
      <c r="LCZ14" s="325"/>
      <c r="LDA14" s="325"/>
      <c r="LDB14" s="325"/>
      <c r="LDC14" s="325"/>
      <c r="LDD14" s="325"/>
      <c r="LDE14" s="325"/>
      <c r="LDF14" s="325"/>
      <c r="LDG14" s="325"/>
      <c r="LDH14" s="325"/>
      <c r="LDI14" s="325"/>
      <c r="LDJ14" s="325"/>
      <c r="LDK14" s="325"/>
      <c r="LDL14" s="325"/>
      <c r="LDM14" s="325"/>
      <c r="LDN14" s="325"/>
      <c r="LDO14" s="325"/>
      <c r="LDP14" s="325"/>
      <c r="LDQ14" s="325"/>
      <c r="LDR14" s="325"/>
      <c r="LDS14" s="325"/>
      <c r="LDT14" s="325"/>
      <c r="LDU14" s="325"/>
      <c r="LDV14" s="325"/>
      <c r="LDW14" s="325"/>
      <c r="LDX14" s="325"/>
      <c r="LDY14" s="325"/>
      <c r="LDZ14" s="325"/>
      <c r="LEA14" s="325"/>
      <c r="LEB14" s="325"/>
      <c r="LEC14" s="325"/>
      <c r="LED14" s="325"/>
      <c r="LEE14" s="325"/>
      <c r="LEF14" s="325"/>
      <c r="LEG14" s="325"/>
      <c r="LEH14" s="325"/>
      <c r="LEI14" s="325"/>
      <c r="LEJ14" s="325"/>
      <c r="LEK14" s="325"/>
      <c r="LEL14" s="325"/>
      <c r="LEM14" s="325"/>
      <c r="LEN14" s="325"/>
      <c r="LEO14" s="325"/>
      <c r="LEP14" s="325"/>
      <c r="LEQ14" s="325"/>
      <c r="LER14" s="325"/>
      <c r="LES14" s="325"/>
      <c r="LET14" s="325"/>
      <c r="LEU14" s="325"/>
      <c r="LEV14" s="325"/>
      <c r="LEW14" s="325"/>
      <c r="LEX14" s="325"/>
      <c r="LEY14" s="325"/>
      <c r="LEZ14" s="325"/>
      <c r="LFA14" s="325"/>
      <c r="LFB14" s="325"/>
      <c r="LFC14" s="325"/>
      <c r="LFD14" s="325"/>
      <c r="LFE14" s="325"/>
      <c r="LFF14" s="325"/>
      <c r="LFG14" s="325"/>
      <c r="LFH14" s="325"/>
      <c r="LFI14" s="325"/>
      <c r="LFJ14" s="325"/>
      <c r="LFK14" s="325"/>
      <c r="LFL14" s="325"/>
      <c r="LFM14" s="325"/>
      <c r="LFN14" s="325"/>
      <c r="LFO14" s="325"/>
      <c r="LFP14" s="325"/>
      <c r="LFQ14" s="325"/>
      <c r="LFR14" s="325"/>
      <c r="LFS14" s="325"/>
      <c r="LFT14" s="325"/>
      <c r="LFU14" s="325"/>
      <c r="LFV14" s="325"/>
      <c r="LFW14" s="325"/>
      <c r="LFX14" s="325"/>
      <c r="LFY14" s="325"/>
      <c r="LFZ14" s="325"/>
      <c r="LGA14" s="325"/>
      <c r="LGB14" s="325"/>
      <c r="LGC14" s="325"/>
      <c r="LGD14" s="325"/>
      <c r="LGE14" s="325"/>
      <c r="LGF14" s="325"/>
      <c r="LGG14" s="325"/>
      <c r="LGH14" s="325"/>
      <c r="LGI14" s="325"/>
      <c r="LGJ14" s="325"/>
      <c r="LGK14" s="325"/>
      <c r="LGL14" s="325"/>
      <c r="LGM14" s="325"/>
      <c r="LGN14" s="325"/>
      <c r="LGO14" s="325"/>
      <c r="LGP14" s="325"/>
      <c r="LGQ14" s="325"/>
      <c r="LGR14" s="325"/>
      <c r="LGS14" s="325"/>
      <c r="LGT14" s="325"/>
      <c r="LGU14" s="325"/>
      <c r="LGV14" s="325"/>
      <c r="LGW14" s="325"/>
      <c r="LGX14" s="325"/>
      <c r="LGY14" s="325"/>
      <c r="LGZ14" s="325"/>
      <c r="LHA14" s="325"/>
      <c r="LHB14" s="325"/>
      <c r="LHC14" s="325"/>
      <c r="LHD14" s="325"/>
      <c r="LHE14" s="325"/>
      <c r="LHF14" s="325"/>
      <c r="LHG14" s="325"/>
      <c r="LHH14" s="325"/>
      <c r="LHI14" s="325"/>
      <c r="LHJ14" s="325"/>
      <c r="LHK14" s="325"/>
      <c r="LHL14" s="325"/>
      <c r="LHM14" s="325"/>
      <c r="LHN14" s="325"/>
      <c r="LHO14" s="325"/>
      <c r="LHP14" s="325"/>
      <c r="LHQ14" s="325"/>
      <c r="LHR14" s="325"/>
      <c r="LHS14" s="325"/>
      <c r="LHT14" s="325"/>
      <c r="LHU14" s="325"/>
      <c r="LHV14" s="325"/>
      <c r="LHW14" s="325"/>
      <c r="LHX14" s="325"/>
      <c r="LHY14" s="325"/>
      <c r="LHZ14" s="325"/>
      <c r="LIA14" s="325"/>
      <c r="LIB14" s="325"/>
      <c r="LIC14" s="325"/>
      <c r="LID14" s="325"/>
      <c r="LIE14" s="325"/>
      <c r="LIF14" s="325"/>
      <c r="LIG14" s="325"/>
      <c r="LIH14" s="325"/>
      <c r="LII14" s="325"/>
      <c r="LIJ14" s="325"/>
      <c r="LIK14" s="325"/>
      <c r="LIL14" s="325"/>
      <c r="LIM14" s="325"/>
      <c r="LIN14" s="325"/>
      <c r="LIO14" s="325"/>
      <c r="LIP14" s="325"/>
      <c r="LIQ14" s="325"/>
      <c r="LIR14" s="325"/>
      <c r="LIS14" s="325"/>
      <c r="LIT14" s="325"/>
      <c r="LIU14" s="325"/>
      <c r="LIV14" s="325"/>
      <c r="LIW14" s="325"/>
      <c r="LIX14" s="325"/>
      <c r="LIY14" s="325"/>
      <c r="LIZ14" s="325"/>
      <c r="LJA14" s="325"/>
      <c r="LJB14" s="325"/>
      <c r="LJC14" s="325"/>
      <c r="LJD14" s="325"/>
      <c r="LJE14" s="325"/>
      <c r="LJF14" s="325"/>
      <c r="LJG14" s="325"/>
      <c r="LJH14" s="325"/>
      <c r="LJI14" s="325"/>
      <c r="LJJ14" s="325"/>
      <c r="LJK14" s="325"/>
      <c r="LJL14" s="325"/>
      <c r="LJM14" s="325"/>
      <c r="LJN14" s="325"/>
      <c r="LJO14" s="325"/>
      <c r="LJP14" s="325"/>
      <c r="LJQ14" s="325"/>
      <c r="LJR14" s="325"/>
      <c r="LJS14" s="325"/>
      <c r="LJT14" s="325"/>
      <c r="LJU14" s="325"/>
      <c r="LJV14" s="325"/>
      <c r="LJW14" s="325"/>
      <c r="LJX14" s="325"/>
      <c r="LJY14" s="325"/>
      <c r="LJZ14" s="325"/>
      <c r="LKA14" s="325"/>
      <c r="LKB14" s="325"/>
      <c r="LKC14" s="325"/>
      <c r="LKD14" s="325"/>
      <c r="LKE14" s="325"/>
      <c r="LKF14" s="325"/>
      <c r="LKG14" s="325"/>
      <c r="LKH14" s="325"/>
      <c r="LKI14" s="325"/>
      <c r="LKJ14" s="325"/>
      <c r="LKK14" s="325"/>
      <c r="LKL14" s="325"/>
      <c r="LKM14" s="325"/>
      <c r="LKN14" s="325"/>
      <c r="LKO14" s="325"/>
      <c r="LKP14" s="325"/>
      <c r="LKQ14" s="325"/>
      <c r="LKR14" s="325"/>
      <c r="LKS14" s="325"/>
      <c r="LKT14" s="325"/>
      <c r="LKU14" s="325"/>
      <c r="LKV14" s="325"/>
      <c r="LKW14" s="325"/>
      <c r="LKX14" s="325"/>
      <c r="LKY14" s="325"/>
      <c r="LKZ14" s="325"/>
      <c r="LLA14" s="325"/>
      <c r="LLB14" s="325"/>
      <c r="LLC14" s="325"/>
      <c r="LLD14" s="325"/>
      <c r="LLE14" s="325"/>
      <c r="LLF14" s="325"/>
      <c r="LLG14" s="325"/>
      <c r="LLH14" s="325"/>
      <c r="LLI14" s="325"/>
      <c r="LLJ14" s="325"/>
      <c r="LLK14" s="325"/>
      <c r="LLL14" s="325"/>
      <c r="LLM14" s="325"/>
      <c r="LLN14" s="325"/>
      <c r="LLO14" s="325"/>
      <c r="LLP14" s="325"/>
      <c r="LLQ14" s="325"/>
      <c r="LLR14" s="325"/>
      <c r="LLS14" s="325"/>
      <c r="LLT14" s="325"/>
      <c r="LLU14" s="325"/>
      <c r="LLV14" s="325"/>
      <c r="LLW14" s="325"/>
      <c r="LLX14" s="325"/>
      <c r="LLY14" s="325"/>
      <c r="LLZ14" s="325"/>
      <c r="LMA14" s="325"/>
      <c r="LMB14" s="325"/>
      <c r="LMC14" s="325"/>
      <c r="LMD14" s="325"/>
      <c r="LME14" s="325"/>
      <c r="LMF14" s="325"/>
      <c r="LMG14" s="325"/>
      <c r="LMH14" s="325"/>
      <c r="LMI14" s="325"/>
      <c r="LMJ14" s="325"/>
      <c r="LMK14" s="325"/>
      <c r="LML14" s="325"/>
      <c r="LMM14" s="325"/>
      <c r="LMN14" s="325"/>
      <c r="LMO14" s="325"/>
      <c r="LMP14" s="325"/>
      <c r="LMQ14" s="325"/>
      <c r="LMR14" s="325"/>
      <c r="LMS14" s="325"/>
      <c r="LMT14" s="325"/>
      <c r="LMU14" s="325"/>
      <c r="LMV14" s="325"/>
      <c r="LMW14" s="325"/>
      <c r="LMX14" s="325"/>
      <c r="LMY14" s="325"/>
      <c r="LMZ14" s="325"/>
      <c r="LNA14" s="325"/>
      <c r="LNB14" s="325"/>
      <c r="LNC14" s="325"/>
      <c r="LND14" s="325"/>
      <c r="LNE14" s="325"/>
      <c r="LNF14" s="325"/>
      <c r="LNG14" s="325"/>
      <c r="LNH14" s="325"/>
      <c r="LNI14" s="325"/>
      <c r="LNJ14" s="325"/>
      <c r="LNK14" s="325"/>
      <c r="LNL14" s="325"/>
      <c r="LNM14" s="325"/>
      <c r="LNN14" s="325"/>
      <c r="LNO14" s="325"/>
      <c r="LNP14" s="325"/>
      <c r="LNQ14" s="325"/>
      <c r="LNR14" s="325"/>
      <c r="LNS14" s="325"/>
      <c r="LNT14" s="325"/>
      <c r="LNU14" s="325"/>
      <c r="LNV14" s="325"/>
      <c r="LNW14" s="325"/>
      <c r="LNX14" s="325"/>
      <c r="LNY14" s="325"/>
      <c r="LNZ14" s="325"/>
      <c r="LOA14" s="325"/>
      <c r="LOB14" s="325"/>
      <c r="LOC14" s="325"/>
      <c r="LOD14" s="325"/>
      <c r="LOE14" s="325"/>
      <c r="LOF14" s="325"/>
      <c r="LOG14" s="325"/>
      <c r="LOH14" s="325"/>
      <c r="LOI14" s="325"/>
      <c r="LOJ14" s="325"/>
      <c r="LOK14" s="325"/>
      <c r="LOL14" s="325"/>
      <c r="LOM14" s="325"/>
      <c r="LON14" s="325"/>
      <c r="LOO14" s="325"/>
      <c r="LOP14" s="325"/>
      <c r="LOQ14" s="325"/>
      <c r="LOR14" s="325"/>
      <c r="LOS14" s="325"/>
      <c r="LOT14" s="325"/>
      <c r="LOU14" s="325"/>
      <c r="LOV14" s="325"/>
      <c r="LOW14" s="325"/>
      <c r="LOX14" s="325"/>
      <c r="LOY14" s="325"/>
      <c r="LOZ14" s="325"/>
      <c r="LPA14" s="325"/>
      <c r="LPB14" s="325"/>
      <c r="LPC14" s="325"/>
      <c r="LPD14" s="325"/>
      <c r="LPE14" s="325"/>
      <c r="LPF14" s="325"/>
      <c r="LPG14" s="325"/>
      <c r="LPH14" s="325"/>
      <c r="LPI14" s="325"/>
      <c r="LPJ14" s="325"/>
      <c r="LPK14" s="325"/>
      <c r="LPL14" s="325"/>
      <c r="LPM14" s="325"/>
      <c r="LPN14" s="325"/>
      <c r="LPO14" s="325"/>
      <c r="LPP14" s="325"/>
      <c r="LPQ14" s="325"/>
      <c r="LPR14" s="325"/>
      <c r="LPS14" s="325"/>
      <c r="LPT14" s="325"/>
      <c r="LPU14" s="325"/>
      <c r="LPV14" s="325"/>
      <c r="LPW14" s="325"/>
      <c r="LPX14" s="325"/>
      <c r="LPY14" s="325"/>
      <c r="LPZ14" s="325"/>
      <c r="LQA14" s="325"/>
      <c r="LQB14" s="325"/>
      <c r="LQC14" s="325"/>
      <c r="LQD14" s="325"/>
      <c r="LQE14" s="325"/>
      <c r="LQF14" s="325"/>
      <c r="LQG14" s="325"/>
      <c r="LQH14" s="325"/>
      <c r="LQI14" s="325"/>
      <c r="LQJ14" s="325"/>
      <c r="LQK14" s="325"/>
      <c r="LQL14" s="325"/>
      <c r="LQM14" s="325"/>
      <c r="LQN14" s="325"/>
      <c r="LQO14" s="325"/>
      <c r="LQP14" s="325"/>
      <c r="LQQ14" s="325"/>
      <c r="LQR14" s="325"/>
      <c r="LQS14" s="325"/>
      <c r="LQT14" s="325"/>
      <c r="LQU14" s="325"/>
      <c r="LQV14" s="325"/>
      <c r="LQW14" s="325"/>
      <c r="LQX14" s="325"/>
      <c r="LQY14" s="325"/>
      <c r="LQZ14" s="325"/>
      <c r="LRA14" s="325"/>
      <c r="LRB14" s="325"/>
      <c r="LRC14" s="325"/>
      <c r="LRD14" s="325"/>
      <c r="LRE14" s="325"/>
      <c r="LRF14" s="325"/>
      <c r="LRG14" s="325"/>
      <c r="LRH14" s="325"/>
      <c r="LRI14" s="325"/>
      <c r="LRJ14" s="325"/>
      <c r="LRK14" s="325"/>
      <c r="LRL14" s="325"/>
      <c r="LRM14" s="325"/>
      <c r="LRN14" s="325"/>
      <c r="LRO14" s="325"/>
      <c r="LRP14" s="325"/>
      <c r="LRQ14" s="325"/>
      <c r="LRR14" s="325"/>
      <c r="LRS14" s="325"/>
      <c r="LRT14" s="325"/>
      <c r="LRU14" s="325"/>
      <c r="LRV14" s="325"/>
      <c r="LRW14" s="325"/>
      <c r="LRX14" s="325"/>
      <c r="LRY14" s="325"/>
      <c r="LRZ14" s="325"/>
      <c r="LSA14" s="325"/>
      <c r="LSB14" s="325"/>
      <c r="LSC14" s="325"/>
      <c r="LSD14" s="325"/>
      <c r="LSE14" s="325"/>
      <c r="LSF14" s="325"/>
      <c r="LSG14" s="325"/>
      <c r="LSH14" s="325"/>
      <c r="LSI14" s="325"/>
      <c r="LSJ14" s="325"/>
      <c r="LSK14" s="325"/>
      <c r="LSL14" s="325"/>
      <c r="LSM14" s="325"/>
      <c r="LSN14" s="325"/>
      <c r="LSO14" s="325"/>
      <c r="LSP14" s="325"/>
      <c r="LSQ14" s="325"/>
      <c r="LSR14" s="325"/>
      <c r="LSS14" s="325"/>
      <c r="LST14" s="325"/>
      <c r="LSU14" s="325"/>
      <c r="LSV14" s="325"/>
      <c r="LSW14" s="325"/>
      <c r="LSX14" s="325"/>
      <c r="LSY14" s="325"/>
      <c r="LSZ14" s="325"/>
      <c r="LTA14" s="325"/>
      <c r="LTB14" s="325"/>
      <c r="LTC14" s="325"/>
      <c r="LTD14" s="325"/>
      <c r="LTE14" s="325"/>
      <c r="LTF14" s="325"/>
      <c r="LTG14" s="325"/>
      <c r="LTH14" s="325"/>
      <c r="LTI14" s="325"/>
      <c r="LTJ14" s="325"/>
      <c r="LTK14" s="325"/>
      <c r="LTL14" s="325"/>
      <c r="LTM14" s="325"/>
      <c r="LTN14" s="325"/>
      <c r="LTO14" s="325"/>
      <c r="LTP14" s="325"/>
      <c r="LTQ14" s="325"/>
      <c r="LTR14" s="325"/>
      <c r="LTS14" s="325"/>
      <c r="LTT14" s="325"/>
      <c r="LTU14" s="325"/>
      <c r="LTV14" s="325"/>
      <c r="LTW14" s="325"/>
      <c r="LTX14" s="325"/>
      <c r="LTY14" s="325"/>
      <c r="LTZ14" s="325"/>
      <c r="LUA14" s="325"/>
      <c r="LUB14" s="325"/>
      <c r="LUC14" s="325"/>
      <c r="LUD14" s="325"/>
      <c r="LUE14" s="325"/>
      <c r="LUF14" s="325"/>
      <c r="LUG14" s="325"/>
      <c r="LUH14" s="325"/>
      <c r="LUI14" s="325"/>
      <c r="LUJ14" s="325"/>
      <c r="LUK14" s="325"/>
      <c r="LUL14" s="325"/>
      <c r="LUM14" s="325"/>
      <c r="LUN14" s="325"/>
      <c r="LUO14" s="325"/>
      <c r="LUP14" s="325"/>
      <c r="LUQ14" s="325"/>
      <c r="LUR14" s="325"/>
      <c r="LUS14" s="325"/>
      <c r="LUT14" s="325"/>
      <c r="LUU14" s="325"/>
      <c r="LUV14" s="325"/>
      <c r="LUW14" s="325"/>
      <c r="LUX14" s="325"/>
      <c r="LUY14" s="325"/>
      <c r="LUZ14" s="325"/>
      <c r="LVA14" s="325"/>
      <c r="LVB14" s="325"/>
      <c r="LVC14" s="325"/>
      <c r="LVD14" s="325"/>
      <c r="LVE14" s="325"/>
      <c r="LVF14" s="325"/>
      <c r="LVG14" s="325"/>
      <c r="LVH14" s="325"/>
      <c r="LVI14" s="325"/>
      <c r="LVJ14" s="325"/>
      <c r="LVK14" s="325"/>
      <c r="LVL14" s="325"/>
      <c r="LVM14" s="325"/>
      <c r="LVN14" s="325"/>
      <c r="LVO14" s="325"/>
      <c r="LVP14" s="325"/>
      <c r="LVQ14" s="325"/>
      <c r="LVR14" s="325"/>
      <c r="LVS14" s="325"/>
      <c r="LVT14" s="325"/>
      <c r="LVU14" s="325"/>
      <c r="LVV14" s="325"/>
      <c r="LVW14" s="325"/>
      <c r="LVX14" s="325"/>
      <c r="LVY14" s="325"/>
      <c r="LVZ14" s="325"/>
      <c r="LWA14" s="325"/>
      <c r="LWB14" s="325"/>
      <c r="LWC14" s="325"/>
      <c r="LWD14" s="325"/>
      <c r="LWE14" s="325"/>
      <c r="LWF14" s="325"/>
      <c r="LWG14" s="325"/>
      <c r="LWH14" s="325"/>
      <c r="LWI14" s="325"/>
      <c r="LWJ14" s="325"/>
      <c r="LWK14" s="325"/>
      <c r="LWL14" s="325"/>
      <c r="LWM14" s="325"/>
      <c r="LWN14" s="325"/>
      <c r="LWO14" s="325"/>
      <c r="LWP14" s="325"/>
      <c r="LWQ14" s="325"/>
      <c r="LWR14" s="325"/>
      <c r="LWS14" s="325"/>
      <c r="LWT14" s="325"/>
      <c r="LWU14" s="325"/>
      <c r="LWV14" s="325"/>
      <c r="LWW14" s="325"/>
      <c r="LWX14" s="325"/>
      <c r="LWY14" s="325"/>
      <c r="LWZ14" s="325"/>
      <c r="LXA14" s="325"/>
      <c r="LXB14" s="325"/>
      <c r="LXC14" s="325"/>
      <c r="LXD14" s="325"/>
      <c r="LXE14" s="325"/>
      <c r="LXF14" s="325"/>
      <c r="LXG14" s="325"/>
      <c r="LXH14" s="325"/>
      <c r="LXI14" s="325"/>
      <c r="LXJ14" s="325"/>
      <c r="LXK14" s="325"/>
      <c r="LXL14" s="325"/>
      <c r="LXM14" s="325"/>
      <c r="LXN14" s="325"/>
      <c r="LXO14" s="325"/>
      <c r="LXP14" s="325"/>
      <c r="LXQ14" s="325"/>
      <c r="LXR14" s="325"/>
      <c r="LXS14" s="325"/>
      <c r="LXT14" s="325"/>
      <c r="LXU14" s="325"/>
      <c r="LXV14" s="325"/>
      <c r="LXW14" s="325"/>
      <c r="LXX14" s="325"/>
      <c r="LXY14" s="325"/>
      <c r="LXZ14" s="325"/>
      <c r="LYA14" s="325"/>
      <c r="LYB14" s="325"/>
      <c r="LYC14" s="325"/>
      <c r="LYD14" s="325"/>
      <c r="LYE14" s="325"/>
      <c r="LYF14" s="325"/>
      <c r="LYG14" s="325"/>
      <c r="LYH14" s="325"/>
      <c r="LYI14" s="325"/>
      <c r="LYJ14" s="325"/>
      <c r="LYK14" s="325"/>
      <c r="LYL14" s="325"/>
      <c r="LYM14" s="325"/>
      <c r="LYN14" s="325"/>
      <c r="LYO14" s="325"/>
      <c r="LYP14" s="325"/>
      <c r="LYQ14" s="325"/>
      <c r="LYR14" s="325"/>
      <c r="LYS14" s="325"/>
      <c r="LYT14" s="325"/>
      <c r="LYU14" s="325"/>
      <c r="LYV14" s="325"/>
      <c r="LYW14" s="325"/>
      <c r="LYX14" s="325"/>
      <c r="LYY14" s="325"/>
      <c r="LYZ14" s="325"/>
      <c r="LZA14" s="325"/>
      <c r="LZB14" s="325"/>
      <c r="LZC14" s="325"/>
      <c r="LZD14" s="325"/>
      <c r="LZE14" s="325"/>
      <c r="LZF14" s="325"/>
      <c r="LZG14" s="325"/>
      <c r="LZH14" s="325"/>
      <c r="LZI14" s="325"/>
      <c r="LZJ14" s="325"/>
      <c r="LZK14" s="325"/>
      <c r="LZL14" s="325"/>
      <c r="LZM14" s="325"/>
      <c r="LZN14" s="325"/>
      <c r="LZO14" s="325"/>
      <c r="LZP14" s="325"/>
      <c r="LZQ14" s="325"/>
      <c r="LZR14" s="325"/>
      <c r="LZS14" s="325"/>
      <c r="LZT14" s="325"/>
      <c r="LZU14" s="325"/>
      <c r="LZV14" s="325"/>
      <c r="LZW14" s="325"/>
      <c r="LZX14" s="325"/>
      <c r="LZY14" s="325"/>
      <c r="LZZ14" s="325"/>
      <c r="MAA14" s="325"/>
      <c r="MAB14" s="325"/>
      <c r="MAC14" s="325"/>
      <c r="MAD14" s="325"/>
      <c r="MAE14" s="325"/>
      <c r="MAF14" s="325"/>
      <c r="MAG14" s="325"/>
      <c r="MAH14" s="325"/>
      <c r="MAI14" s="325"/>
      <c r="MAJ14" s="325"/>
      <c r="MAK14" s="325"/>
      <c r="MAL14" s="325"/>
      <c r="MAM14" s="325"/>
      <c r="MAN14" s="325"/>
      <c r="MAO14" s="325"/>
      <c r="MAP14" s="325"/>
      <c r="MAQ14" s="325"/>
      <c r="MAR14" s="325"/>
      <c r="MAS14" s="325"/>
      <c r="MAT14" s="325"/>
      <c r="MAU14" s="325"/>
      <c r="MAV14" s="325"/>
      <c r="MAW14" s="325"/>
      <c r="MAX14" s="325"/>
      <c r="MAY14" s="325"/>
      <c r="MAZ14" s="325"/>
      <c r="MBA14" s="325"/>
      <c r="MBB14" s="325"/>
      <c r="MBC14" s="325"/>
      <c r="MBD14" s="325"/>
      <c r="MBE14" s="325"/>
      <c r="MBF14" s="325"/>
      <c r="MBG14" s="325"/>
      <c r="MBH14" s="325"/>
      <c r="MBI14" s="325"/>
      <c r="MBJ14" s="325"/>
      <c r="MBK14" s="325"/>
      <c r="MBL14" s="325"/>
      <c r="MBM14" s="325"/>
      <c r="MBN14" s="325"/>
      <c r="MBO14" s="325"/>
      <c r="MBP14" s="325"/>
      <c r="MBQ14" s="325"/>
      <c r="MBR14" s="325"/>
      <c r="MBS14" s="325"/>
      <c r="MBT14" s="325"/>
      <c r="MBU14" s="325"/>
      <c r="MBV14" s="325"/>
      <c r="MBW14" s="325"/>
      <c r="MBX14" s="325"/>
      <c r="MBY14" s="325"/>
      <c r="MBZ14" s="325"/>
      <c r="MCA14" s="325"/>
      <c r="MCB14" s="325"/>
      <c r="MCC14" s="325"/>
      <c r="MCD14" s="325"/>
      <c r="MCE14" s="325"/>
      <c r="MCF14" s="325"/>
      <c r="MCG14" s="325"/>
      <c r="MCH14" s="325"/>
      <c r="MCI14" s="325"/>
      <c r="MCJ14" s="325"/>
      <c r="MCK14" s="325"/>
      <c r="MCL14" s="325"/>
      <c r="MCM14" s="325"/>
      <c r="MCN14" s="325"/>
      <c r="MCO14" s="325"/>
      <c r="MCP14" s="325"/>
      <c r="MCQ14" s="325"/>
      <c r="MCR14" s="325"/>
      <c r="MCS14" s="325"/>
      <c r="MCT14" s="325"/>
      <c r="MCU14" s="325"/>
      <c r="MCV14" s="325"/>
      <c r="MCW14" s="325"/>
      <c r="MCX14" s="325"/>
      <c r="MCY14" s="325"/>
      <c r="MCZ14" s="325"/>
      <c r="MDA14" s="325"/>
      <c r="MDB14" s="325"/>
      <c r="MDC14" s="325"/>
      <c r="MDD14" s="325"/>
      <c r="MDE14" s="325"/>
      <c r="MDF14" s="325"/>
      <c r="MDG14" s="325"/>
      <c r="MDH14" s="325"/>
      <c r="MDI14" s="325"/>
      <c r="MDJ14" s="325"/>
      <c r="MDK14" s="325"/>
      <c r="MDL14" s="325"/>
      <c r="MDM14" s="325"/>
      <c r="MDN14" s="325"/>
      <c r="MDO14" s="325"/>
      <c r="MDP14" s="325"/>
      <c r="MDQ14" s="325"/>
      <c r="MDR14" s="325"/>
      <c r="MDS14" s="325"/>
      <c r="MDT14" s="325"/>
      <c r="MDU14" s="325"/>
      <c r="MDV14" s="325"/>
      <c r="MDW14" s="325"/>
      <c r="MDX14" s="325"/>
      <c r="MDY14" s="325"/>
      <c r="MDZ14" s="325"/>
      <c r="MEA14" s="325"/>
      <c r="MEB14" s="325"/>
      <c r="MEC14" s="325"/>
      <c r="MED14" s="325"/>
      <c r="MEE14" s="325"/>
      <c r="MEF14" s="325"/>
      <c r="MEG14" s="325"/>
      <c r="MEH14" s="325"/>
      <c r="MEI14" s="325"/>
      <c r="MEJ14" s="325"/>
      <c r="MEK14" s="325"/>
      <c r="MEL14" s="325"/>
      <c r="MEM14" s="325"/>
      <c r="MEN14" s="325"/>
      <c r="MEO14" s="325"/>
      <c r="MEP14" s="325"/>
      <c r="MEQ14" s="325"/>
      <c r="MER14" s="325"/>
      <c r="MES14" s="325"/>
      <c r="MET14" s="325"/>
      <c r="MEU14" s="325"/>
      <c r="MEV14" s="325"/>
      <c r="MEW14" s="325"/>
      <c r="MEX14" s="325"/>
      <c r="MEY14" s="325"/>
      <c r="MEZ14" s="325"/>
      <c r="MFA14" s="325"/>
      <c r="MFB14" s="325"/>
      <c r="MFC14" s="325"/>
      <c r="MFD14" s="325"/>
      <c r="MFE14" s="325"/>
      <c r="MFF14" s="325"/>
      <c r="MFG14" s="325"/>
      <c r="MFH14" s="325"/>
      <c r="MFI14" s="325"/>
      <c r="MFJ14" s="325"/>
      <c r="MFK14" s="325"/>
      <c r="MFL14" s="325"/>
      <c r="MFM14" s="325"/>
      <c r="MFN14" s="325"/>
      <c r="MFO14" s="325"/>
      <c r="MFP14" s="325"/>
      <c r="MFQ14" s="325"/>
      <c r="MFR14" s="325"/>
      <c r="MFS14" s="325"/>
      <c r="MFT14" s="325"/>
      <c r="MFU14" s="325"/>
      <c r="MFV14" s="325"/>
      <c r="MFW14" s="325"/>
      <c r="MFX14" s="325"/>
      <c r="MFY14" s="325"/>
      <c r="MFZ14" s="325"/>
      <c r="MGA14" s="325"/>
      <c r="MGB14" s="325"/>
      <c r="MGC14" s="325"/>
      <c r="MGD14" s="325"/>
      <c r="MGE14" s="325"/>
      <c r="MGF14" s="325"/>
      <c r="MGG14" s="325"/>
      <c r="MGH14" s="325"/>
      <c r="MGI14" s="325"/>
      <c r="MGJ14" s="325"/>
      <c r="MGK14" s="325"/>
      <c r="MGL14" s="325"/>
      <c r="MGM14" s="325"/>
      <c r="MGN14" s="325"/>
      <c r="MGO14" s="325"/>
      <c r="MGP14" s="325"/>
      <c r="MGQ14" s="325"/>
      <c r="MGR14" s="325"/>
      <c r="MGS14" s="325"/>
      <c r="MGT14" s="325"/>
      <c r="MGU14" s="325"/>
      <c r="MGV14" s="325"/>
      <c r="MGW14" s="325"/>
      <c r="MGX14" s="325"/>
      <c r="MGY14" s="325"/>
      <c r="MGZ14" s="325"/>
      <c r="MHA14" s="325"/>
      <c r="MHB14" s="325"/>
      <c r="MHC14" s="325"/>
      <c r="MHD14" s="325"/>
      <c r="MHE14" s="325"/>
      <c r="MHF14" s="325"/>
      <c r="MHG14" s="325"/>
      <c r="MHH14" s="325"/>
      <c r="MHI14" s="325"/>
      <c r="MHJ14" s="325"/>
      <c r="MHK14" s="325"/>
      <c r="MHL14" s="325"/>
      <c r="MHM14" s="325"/>
      <c r="MHN14" s="325"/>
      <c r="MHO14" s="325"/>
      <c r="MHP14" s="325"/>
      <c r="MHQ14" s="325"/>
      <c r="MHR14" s="325"/>
      <c r="MHS14" s="325"/>
      <c r="MHT14" s="325"/>
      <c r="MHU14" s="325"/>
      <c r="MHV14" s="325"/>
      <c r="MHW14" s="325"/>
      <c r="MHX14" s="325"/>
      <c r="MHY14" s="325"/>
      <c r="MHZ14" s="325"/>
      <c r="MIA14" s="325"/>
      <c r="MIB14" s="325"/>
      <c r="MIC14" s="325"/>
      <c r="MID14" s="325"/>
      <c r="MIE14" s="325"/>
      <c r="MIF14" s="325"/>
      <c r="MIG14" s="325"/>
      <c r="MIH14" s="325"/>
      <c r="MII14" s="325"/>
      <c r="MIJ14" s="325"/>
      <c r="MIK14" s="325"/>
      <c r="MIL14" s="325"/>
      <c r="MIM14" s="325"/>
      <c r="MIN14" s="325"/>
      <c r="MIO14" s="325"/>
      <c r="MIP14" s="325"/>
      <c r="MIQ14" s="325"/>
      <c r="MIR14" s="325"/>
      <c r="MIS14" s="325"/>
      <c r="MIT14" s="325"/>
      <c r="MIU14" s="325"/>
      <c r="MIV14" s="325"/>
      <c r="MIW14" s="325"/>
      <c r="MIX14" s="325"/>
      <c r="MIY14" s="325"/>
      <c r="MIZ14" s="325"/>
      <c r="MJA14" s="325"/>
      <c r="MJB14" s="325"/>
      <c r="MJC14" s="325"/>
      <c r="MJD14" s="325"/>
      <c r="MJE14" s="325"/>
      <c r="MJF14" s="325"/>
      <c r="MJG14" s="325"/>
      <c r="MJH14" s="325"/>
      <c r="MJI14" s="325"/>
      <c r="MJJ14" s="325"/>
      <c r="MJK14" s="325"/>
      <c r="MJL14" s="325"/>
      <c r="MJM14" s="325"/>
      <c r="MJN14" s="325"/>
      <c r="MJO14" s="325"/>
      <c r="MJP14" s="325"/>
      <c r="MJQ14" s="325"/>
      <c r="MJR14" s="325"/>
      <c r="MJS14" s="325"/>
      <c r="MJT14" s="325"/>
      <c r="MJU14" s="325"/>
      <c r="MJV14" s="325"/>
      <c r="MJW14" s="325"/>
      <c r="MJX14" s="325"/>
      <c r="MJY14" s="325"/>
      <c r="MJZ14" s="325"/>
      <c r="MKA14" s="325"/>
      <c r="MKB14" s="325"/>
      <c r="MKC14" s="325"/>
      <c r="MKD14" s="325"/>
      <c r="MKE14" s="325"/>
      <c r="MKF14" s="325"/>
      <c r="MKG14" s="325"/>
      <c r="MKH14" s="325"/>
      <c r="MKI14" s="325"/>
      <c r="MKJ14" s="325"/>
      <c r="MKK14" s="325"/>
      <c r="MKL14" s="325"/>
      <c r="MKM14" s="325"/>
      <c r="MKN14" s="325"/>
      <c r="MKO14" s="325"/>
      <c r="MKP14" s="325"/>
      <c r="MKQ14" s="325"/>
      <c r="MKR14" s="325"/>
      <c r="MKS14" s="325"/>
      <c r="MKT14" s="325"/>
      <c r="MKU14" s="325"/>
      <c r="MKV14" s="325"/>
      <c r="MKW14" s="325"/>
      <c r="MKX14" s="325"/>
      <c r="MKY14" s="325"/>
      <c r="MKZ14" s="325"/>
      <c r="MLA14" s="325"/>
      <c r="MLB14" s="325"/>
      <c r="MLC14" s="325"/>
      <c r="MLD14" s="325"/>
      <c r="MLE14" s="325"/>
      <c r="MLF14" s="325"/>
      <c r="MLG14" s="325"/>
      <c r="MLH14" s="325"/>
      <c r="MLI14" s="325"/>
      <c r="MLJ14" s="325"/>
      <c r="MLK14" s="325"/>
      <c r="MLL14" s="325"/>
      <c r="MLM14" s="325"/>
      <c r="MLN14" s="325"/>
      <c r="MLO14" s="325"/>
      <c r="MLP14" s="325"/>
      <c r="MLQ14" s="325"/>
      <c r="MLR14" s="325"/>
      <c r="MLS14" s="325"/>
      <c r="MLT14" s="325"/>
      <c r="MLU14" s="325"/>
      <c r="MLV14" s="325"/>
      <c r="MLW14" s="325"/>
      <c r="MLX14" s="325"/>
      <c r="MLY14" s="325"/>
      <c r="MLZ14" s="325"/>
      <c r="MMA14" s="325"/>
      <c r="MMB14" s="325"/>
      <c r="MMC14" s="325"/>
      <c r="MMD14" s="325"/>
      <c r="MME14" s="325"/>
      <c r="MMF14" s="325"/>
      <c r="MMG14" s="325"/>
      <c r="MMH14" s="325"/>
      <c r="MMI14" s="325"/>
      <c r="MMJ14" s="325"/>
      <c r="MMK14" s="325"/>
      <c r="MML14" s="325"/>
      <c r="MMM14" s="325"/>
      <c r="MMN14" s="325"/>
      <c r="MMO14" s="325"/>
      <c r="MMP14" s="325"/>
      <c r="MMQ14" s="325"/>
      <c r="MMR14" s="325"/>
      <c r="MMS14" s="325"/>
      <c r="MMT14" s="325"/>
      <c r="MMU14" s="325"/>
      <c r="MMV14" s="325"/>
      <c r="MMW14" s="325"/>
      <c r="MMX14" s="325"/>
      <c r="MMY14" s="325"/>
      <c r="MMZ14" s="325"/>
      <c r="MNA14" s="325"/>
      <c r="MNB14" s="325"/>
      <c r="MNC14" s="325"/>
      <c r="MND14" s="325"/>
      <c r="MNE14" s="325"/>
      <c r="MNF14" s="325"/>
      <c r="MNG14" s="325"/>
      <c r="MNH14" s="325"/>
      <c r="MNI14" s="325"/>
      <c r="MNJ14" s="325"/>
      <c r="MNK14" s="325"/>
      <c r="MNL14" s="325"/>
      <c r="MNM14" s="325"/>
      <c r="MNN14" s="325"/>
      <c r="MNO14" s="325"/>
      <c r="MNP14" s="325"/>
      <c r="MNQ14" s="325"/>
      <c r="MNR14" s="325"/>
      <c r="MNS14" s="325"/>
      <c r="MNT14" s="325"/>
      <c r="MNU14" s="325"/>
      <c r="MNV14" s="325"/>
      <c r="MNW14" s="325"/>
      <c r="MNX14" s="325"/>
      <c r="MNY14" s="325"/>
      <c r="MNZ14" s="325"/>
      <c r="MOA14" s="325"/>
      <c r="MOB14" s="325"/>
      <c r="MOC14" s="325"/>
      <c r="MOD14" s="325"/>
      <c r="MOE14" s="325"/>
      <c r="MOF14" s="325"/>
      <c r="MOG14" s="325"/>
      <c r="MOH14" s="325"/>
      <c r="MOI14" s="325"/>
      <c r="MOJ14" s="325"/>
      <c r="MOK14" s="325"/>
      <c r="MOL14" s="325"/>
      <c r="MOM14" s="325"/>
      <c r="MON14" s="325"/>
      <c r="MOO14" s="325"/>
      <c r="MOP14" s="325"/>
      <c r="MOQ14" s="325"/>
      <c r="MOR14" s="325"/>
      <c r="MOS14" s="325"/>
      <c r="MOT14" s="325"/>
      <c r="MOU14" s="325"/>
      <c r="MOV14" s="325"/>
      <c r="MOW14" s="325"/>
      <c r="MOX14" s="325"/>
      <c r="MOY14" s="325"/>
      <c r="MOZ14" s="325"/>
      <c r="MPA14" s="325"/>
      <c r="MPB14" s="325"/>
      <c r="MPC14" s="325"/>
      <c r="MPD14" s="325"/>
      <c r="MPE14" s="325"/>
      <c r="MPF14" s="325"/>
      <c r="MPG14" s="325"/>
      <c r="MPH14" s="325"/>
      <c r="MPI14" s="325"/>
      <c r="MPJ14" s="325"/>
      <c r="MPK14" s="325"/>
      <c r="MPL14" s="325"/>
      <c r="MPM14" s="325"/>
      <c r="MPN14" s="325"/>
      <c r="MPO14" s="325"/>
      <c r="MPP14" s="325"/>
      <c r="MPQ14" s="325"/>
      <c r="MPR14" s="325"/>
      <c r="MPS14" s="325"/>
      <c r="MPT14" s="325"/>
      <c r="MPU14" s="325"/>
      <c r="MPV14" s="325"/>
      <c r="MPW14" s="325"/>
      <c r="MPX14" s="325"/>
      <c r="MPY14" s="325"/>
      <c r="MPZ14" s="325"/>
      <c r="MQA14" s="325"/>
      <c r="MQB14" s="325"/>
      <c r="MQC14" s="325"/>
      <c r="MQD14" s="325"/>
      <c r="MQE14" s="325"/>
      <c r="MQF14" s="325"/>
      <c r="MQG14" s="325"/>
      <c r="MQH14" s="325"/>
      <c r="MQI14" s="325"/>
      <c r="MQJ14" s="325"/>
      <c r="MQK14" s="325"/>
      <c r="MQL14" s="325"/>
      <c r="MQM14" s="325"/>
      <c r="MQN14" s="325"/>
      <c r="MQO14" s="325"/>
      <c r="MQP14" s="325"/>
      <c r="MQQ14" s="325"/>
      <c r="MQR14" s="325"/>
      <c r="MQS14" s="325"/>
      <c r="MQT14" s="325"/>
      <c r="MQU14" s="325"/>
      <c r="MQV14" s="325"/>
      <c r="MQW14" s="325"/>
      <c r="MQX14" s="325"/>
      <c r="MQY14" s="325"/>
      <c r="MQZ14" s="325"/>
      <c r="MRA14" s="325"/>
      <c r="MRB14" s="325"/>
      <c r="MRC14" s="325"/>
      <c r="MRD14" s="325"/>
      <c r="MRE14" s="325"/>
      <c r="MRF14" s="325"/>
      <c r="MRG14" s="325"/>
      <c r="MRH14" s="325"/>
      <c r="MRI14" s="325"/>
      <c r="MRJ14" s="325"/>
      <c r="MRK14" s="325"/>
      <c r="MRL14" s="325"/>
      <c r="MRM14" s="325"/>
      <c r="MRN14" s="325"/>
      <c r="MRO14" s="325"/>
      <c r="MRP14" s="325"/>
      <c r="MRQ14" s="325"/>
      <c r="MRR14" s="325"/>
      <c r="MRS14" s="325"/>
      <c r="MRT14" s="325"/>
      <c r="MRU14" s="325"/>
      <c r="MRV14" s="325"/>
      <c r="MRW14" s="325"/>
      <c r="MRX14" s="325"/>
      <c r="MRY14" s="325"/>
      <c r="MRZ14" s="325"/>
      <c r="MSA14" s="325"/>
      <c r="MSB14" s="325"/>
      <c r="MSC14" s="325"/>
      <c r="MSD14" s="325"/>
      <c r="MSE14" s="325"/>
      <c r="MSF14" s="325"/>
      <c r="MSG14" s="325"/>
      <c r="MSH14" s="325"/>
      <c r="MSI14" s="325"/>
      <c r="MSJ14" s="325"/>
      <c r="MSK14" s="325"/>
      <c r="MSL14" s="325"/>
      <c r="MSM14" s="325"/>
      <c r="MSN14" s="325"/>
      <c r="MSO14" s="325"/>
      <c r="MSP14" s="325"/>
      <c r="MSQ14" s="325"/>
      <c r="MSR14" s="325"/>
      <c r="MSS14" s="325"/>
      <c r="MST14" s="325"/>
      <c r="MSU14" s="325"/>
      <c r="MSV14" s="325"/>
      <c r="MSW14" s="325"/>
      <c r="MSX14" s="325"/>
      <c r="MSY14" s="325"/>
      <c r="MSZ14" s="325"/>
      <c r="MTA14" s="325"/>
      <c r="MTB14" s="325"/>
      <c r="MTC14" s="325"/>
      <c r="MTD14" s="325"/>
      <c r="MTE14" s="325"/>
      <c r="MTF14" s="325"/>
      <c r="MTG14" s="325"/>
      <c r="MTH14" s="325"/>
      <c r="MTI14" s="325"/>
      <c r="MTJ14" s="325"/>
      <c r="MTK14" s="325"/>
      <c r="MTL14" s="325"/>
      <c r="MTM14" s="325"/>
      <c r="MTN14" s="325"/>
      <c r="MTO14" s="325"/>
      <c r="MTP14" s="325"/>
      <c r="MTQ14" s="325"/>
      <c r="MTR14" s="325"/>
      <c r="MTS14" s="325"/>
      <c r="MTT14" s="325"/>
      <c r="MTU14" s="325"/>
      <c r="MTV14" s="325"/>
      <c r="MTW14" s="325"/>
      <c r="MTX14" s="325"/>
      <c r="MTY14" s="325"/>
      <c r="MTZ14" s="325"/>
      <c r="MUA14" s="325"/>
      <c r="MUB14" s="325"/>
      <c r="MUC14" s="325"/>
      <c r="MUD14" s="325"/>
      <c r="MUE14" s="325"/>
      <c r="MUF14" s="325"/>
      <c r="MUG14" s="325"/>
      <c r="MUH14" s="325"/>
      <c r="MUI14" s="325"/>
      <c r="MUJ14" s="325"/>
      <c r="MUK14" s="325"/>
      <c r="MUL14" s="325"/>
      <c r="MUM14" s="325"/>
      <c r="MUN14" s="325"/>
      <c r="MUO14" s="325"/>
      <c r="MUP14" s="325"/>
      <c r="MUQ14" s="325"/>
      <c r="MUR14" s="325"/>
      <c r="MUS14" s="325"/>
      <c r="MUT14" s="325"/>
      <c r="MUU14" s="325"/>
      <c r="MUV14" s="325"/>
      <c r="MUW14" s="325"/>
      <c r="MUX14" s="325"/>
      <c r="MUY14" s="325"/>
      <c r="MUZ14" s="325"/>
      <c r="MVA14" s="325"/>
      <c r="MVB14" s="325"/>
      <c r="MVC14" s="325"/>
      <c r="MVD14" s="325"/>
      <c r="MVE14" s="325"/>
      <c r="MVF14" s="325"/>
      <c r="MVG14" s="325"/>
      <c r="MVH14" s="325"/>
      <c r="MVI14" s="325"/>
      <c r="MVJ14" s="325"/>
      <c r="MVK14" s="325"/>
      <c r="MVL14" s="325"/>
      <c r="MVM14" s="325"/>
      <c r="MVN14" s="325"/>
      <c r="MVO14" s="325"/>
      <c r="MVP14" s="325"/>
      <c r="MVQ14" s="325"/>
      <c r="MVR14" s="325"/>
      <c r="MVS14" s="325"/>
      <c r="MVT14" s="325"/>
      <c r="MVU14" s="325"/>
      <c r="MVV14" s="325"/>
      <c r="MVW14" s="325"/>
      <c r="MVX14" s="325"/>
      <c r="MVY14" s="325"/>
      <c r="MVZ14" s="325"/>
      <c r="MWA14" s="325"/>
      <c r="MWB14" s="325"/>
      <c r="MWC14" s="325"/>
      <c r="MWD14" s="325"/>
      <c r="MWE14" s="325"/>
      <c r="MWF14" s="325"/>
      <c r="MWG14" s="325"/>
      <c r="MWH14" s="325"/>
      <c r="MWI14" s="325"/>
      <c r="MWJ14" s="325"/>
      <c r="MWK14" s="325"/>
      <c r="MWL14" s="325"/>
      <c r="MWM14" s="325"/>
      <c r="MWN14" s="325"/>
      <c r="MWO14" s="325"/>
      <c r="MWP14" s="325"/>
      <c r="MWQ14" s="325"/>
      <c r="MWR14" s="325"/>
      <c r="MWS14" s="325"/>
      <c r="MWT14" s="325"/>
      <c r="MWU14" s="325"/>
      <c r="MWV14" s="325"/>
      <c r="MWW14" s="325"/>
      <c r="MWX14" s="325"/>
      <c r="MWY14" s="325"/>
      <c r="MWZ14" s="325"/>
      <c r="MXA14" s="325"/>
      <c r="MXB14" s="325"/>
      <c r="MXC14" s="325"/>
      <c r="MXD14" s="325"/>
      <c r="MXE14" s="325"/>
      <c r="MXF14" s="325"/>
      <c r="MXG14" s="325"/>
      <c r="MXH14" s="325"/>
      <c r="MXI14" s="325"/>
      <c r="MXJ14" s="325"/>
      <c r="MXK14" s="325"/>
      <c r="MXL14" s="325"/>
      <c r="MXM14" s="325"/>
      <c r="MXN14" s="325"/>
      <c r="MXO14" s="325"/>
      <c r="MXP14" s="325"/>
      <c r="MXQ14" s="325"/>
      <c r="MXR14" s="325"/>
      <c r="MXS14" s="325"/>
      <c r="MXT14" s="325"/>
      <c r="MXU14" s="325"/>
      <c r="MXV14" s="325"/>
      <c r="MXW14" s="325"/>
      <c r="MXX14" s="325"/>
      <c r="MXY14" s="325"/>
      <c r="MXZ14" s="325"/>
      <c r="MYA14" s="325"/>
      <c r="MYB14" s="325"/>
      <c r="MYC14" s="325"/>
      <c r="MYD14" s="325"/>
      <c r="MYE14" s="325"/>
      <c r="MYF14" s="325"/>
      <c r="MYG14" s="325"/>
      <c r="MYH14" s="325"/>
      <c r="MYI14" s="325"/>
      <c r="MYJ14" s="325"/>
      <c r="MYK14" s="325"/>
      <c r="MYL14" s="325"/>
      <c r="MYM14" s="325"/>
      <c r="MYN14" s="325"/>
      <c r="MYO14" s="325"/>
      <c r="MYP14" s="325"/>
      <c r="MYQ14" s="325"/>
      <c r="MYR14" s="325"/>
      <c r="MYS14" s="325"/>
      <c r="MYT14" s="325"/>
      <c r="MYU14" s="325"/>
      <c r="MYV14" s="325"/>
      <c r="MYW14" s="325"/>
      <c r="MYX14" s="325"/>
      <c r="MYY14" s="325"/>
      <c r="MYZ14" s="325"/>
      <c r="MZA14" s="325"/>
      <c r="MZB14" s="325"/>
      <c r="MZC14" s="325"/>
      <c r="MZD14" s="325"/>
      <c r="MZE14" s="325"/>
      <c r="MZF14" s="325"/>
      <c r="MZG14" s="325"/>
      <c r="MZH14" s="325"/>
      <c r="MZI14" s="325"/>
      <c r="MZJ14" s="325"/>
      <c r="MZK14" s="325"/>
      <c r="MZL14" s="325"/>
      <c r="MZM14" s="325"/>
      <c r="MZN14" s="325"/>
      <c r="MZO14" s="325"/>
      <c r="MZP14" s="325"/>
      <c r="MZQ14" s="325"/>
      <c r="MZR14" s="325"/>
      <c r="MZS14" s="325"/>
      <c r="MZT14" s="325"/>
      <c r="MZU14" s="325"/>
      <c r="MZV14" s="325"/>
      <c r="MZW14" s="325"/>
      <c r="MZX14" s="325"/>
      <c r="MZY14" s="325"/>
      <c r="MZZ14" s="325"/>
      <c r="NAA14" s="325"/>
      <c r="NAB14" s="325"/>
      <c r="NAC14" s="325"/>
      <c r="NAD14" s="325"/>
      <c r="NAE14" s="325"/>
      <c r="NAF14" s="325"/>
      <c r="NAG14" s="325"/>
      <c r="NAH14" s="325"/>
      <c r="NAI14" s="325"/>
      <c r="NAJ14" s="325"/>
      <c r="NAK14" s="325"/>
      <c r="NAL14" s="325"/>
      <c r="NAM14" s="325"/>
      <c r="NAN14" s="325"/>
      <c r="NAO14" s="325"/>
      <c r="NAP14" s="325"/>
      <c r="NAQ14" s="325"/>
      <c r="NAR14" s="325"/>
      <c r="NAS14" s="325"/>
      <c r="NAT14" s="325"/>
      <c r="NAU14" s="325"/>
      <c r="NAV14" s="325"/>
      <c r="NAW14" s="325"/>
      <c r="NAX14" s="325"/>
      <c r="NAY14" s="325"/>
      <c r="NAZ14" s="325"/>
      <c r="NBA14" s="325"/>
      <c r="NBB14" s="325"/>
      <c r="NBC14" s="325"/>
      <c r="NBD14" s="325"/>
      <c r="NBE14" s="325"/>
      <c r="NBF14" s="325"/>
      <c r="NBG14" s="325"/>
      <c r="NBH14" s="325"/>
      <c r="NBI14" s="325"/>
      <c r="NBJ14" s="325"/>
      <c r="NBK14" s="325"/>
      <c r="NBL14" s="325"/>
      <c r="NBM14" s="325"/>
      <c r="NBN14" s="325"/>
      <c r="NBO14" s="325"/>
      <c r="NBP14" s="325"/>
      <c r="NBQ14" s="325"/>
      <c r="NBR14" s="325"/>
      <c r="NBS14" s="325"/>
      <c r="NBT14" s="325"/>
      <c r="NBU14" s="325"/>
      <c r="NBV14" s="325"/>
      <c r="NBW14" s="325"/>
      <c r="NBX14" s="325"/>
      <c r="NBY14" s="325"/>
      <c r="NBZ14" s="325"/>
      <c r="NCA14" s="325"/>
      <c r="NCB14" s="325"/>
      <c r="NCC14" s="325"/>
      <c r="NCD14" s="325"/>
      <c r="NCE14" s="325"/>
      <c r="NCF14" s="325"/>
      <c r="NCG14" s="325"/>
      <c r="NCH14" s="325"/>
      <c r="NCI14" s="325"/>
      <c r="NCJ14" s="325"/>
      <c r="NCK14" s="325"/>
      <c r="NCL14" s="325"/>
      <c r="NCM14" s="325"/>
      <c r="NCN14" s="325"/>
      <c r="NCO14" s="325"/>
      <c r="NCP14" s="325"/>
      <c r="NCQ14" s="325"/>
      <c r="NCR14" s="325"/>
      <c r="NCS14" s="325"/>
      <c r="NCT14" s="325"/>
      <c r="NCU14" s="325"/>
      <c r="NCV14" s="325"/>
      <c r="NCW14" s="325"/>
      <c r="NCX14" s="325"/>
      <c r="NCY14" s="325"/>
      <c r="NCZ14" s="325"/>
      <c r="NDA14" s="325"/>
      <c r="NDB14" s="325"/>
      <c r="NDC14" s="325"/>
      <c r="NDD14" s="325"/>
      <c r="NDE14" s="325"/>
      <c r="NDF14" s="325"/>
      <c r="NDG14" s="325"/>
      <c r="NDH14" s="325"/>
      <c r="NDI14" s="325"/>
      <c r="NDJ14" s="325"/>
      <c r="NDK14" s="325"/>
      <c r="NDL14" s="325"/>
      <c r="NDM14" s="325"/>
      <c r="NDN14" s="325"/>
      <c r="NDO14" s="325"/>
      <c r="NDP14" s="325"/>
      <c r="NDQ14" s="325"/>
      <c r="NDR14" s="325"/>
      <c r="NDS14" s="325"/>
      <c r="NDT14" s="325"/>
      <c r="NDU14" s="325"/>
      <c r="NDV14" s="325"/>
      <c r="NDW14" s="325"/>
      <c r="NDX14" s="325"/>
      <c r="NDY14" s="325"/>
      <c r="NDZ14" s="325"/>
      <c r="NEA14" s="325"/>
      <c r="NEB14" s="325"/>
      <c r="NEC14" s="325"/>
      <c r="NED14" s="325"/>
      <c r="NEE14" s="325"/>
      <c r="NEF14" s="325"/>
      <c r="NEG14" s="325"/>
      <c r="NEH14" s="325"/>
      <c r="NEI14" s="325"/>
      <c r="NEJ14" s="325"/>
      <c r="NEK14" s="325"/>
      <c r="NEL14" s="325"/>
      <c r="NEM14" s="325"/>
      <c r="NEN14" s="325"/>
      <c r="NEO14" s="325"/>
      <c r="NEP14" s="325"/>
      <c r="NEQ14" s="325"/>
      <c r="NER14" s="325"/>
      <c r="NES14" s="325"/>
      <c r="NET14" s="325"/>
      <c r="NEU14" s="325"/>
      <c r="NEV14" s="325"/>
      <c r="NEW14" s="325"/>
      <c r="NEX14" s="325"/>
      <c r="NEY14" s="325"/>
      <c r="NEZ14" s="325"/>
      <c r="NFA14" s="325"/>
      <c r="NFB14" s="325"/>
      <c r="NFC14" s="325"/>
      <c r="NFD14" s="325"/>
      <c r="NFE14" s="325"/>
      <c r="NFF14" s="325"/>
      <c r="NFG14" s="325"/>
      <c r="NFH14" s="325"/>
      <c r="NFI14" s="325"/>
      <c r="NFJ14" s="325"/>
      <c r="NFK14" s="325"/>
      <c r="NFL14" s="325"/>
      <c r="NFM14" s="325"/>
      <c r="NFN14" s="325"/>
      <c r="NFO14" s="325"/>
      <c r="NFP14" s="325"/>
      <c r="NFQ14" s="325"/>
      <c r="NFR14" s="325"/>
      <c r="NFS14" s="325"/>
      <c r="NFT14" s="325"/>
      <c r="NFU14" s="325"/>
      <c r="NFV14" s="325"/>
      <c r="NFW14" s="325"/>
      <c r="NFX14" s="325"/>
      <c r="NFY14" s="325"/>
      <c r="NFZ14" s="325"/>
      <c r="NGA14" s="325"/>
      <c r="NGB14" s="325"/>
      <c r="NGC14" s="325"/>
      <c r="NGD14" s="325"/>
      <c r="NGE14" s="325"/>
      <c r="NGF14" s="325"/>
      <c r="NGG14" s="325"/>
      <c r="NGH14" s="325"/>
      <c r="NGI14" s="325"/>
      <c r="NGJ14" s="325"/>
      <c r="NGK14" s="325"/>
      <c r="NGL14" s="325"/>
      <c r="NGM14" s="325"/>
      <c r="NGN14" s="325"/>
      <c r="NGO14" s="325"/>
      <c r="NGP14" s="325"/>
      <c r="NGQ14" s="325"/>
      <c r="NGR14" s="325"/>
      <c r="NGS14" s="325"/>
      <c r="NGT14" s="325"/>
      <c r="NGU14" s="325"/>
      <c r="NGV14" s="325"/>
      <c r="NGW14" s="325"/>
      <c r="NGX14" s="325"/>
      <c r="NGY14" s="325"/>
      <c r="NGZ14" s="325"/>
      <c r="NHA14" s="325"/>
      <c r="NHB14" s="325"/>
      <c r="NHC14" s="325"/>
      <c r="NHD14" s="325"/>
      <c r="NHE14" s="325"/>
      <c r="NHF14" s="325"/>
      <c r="NHG14" s="325"/>
      <c r="NHH14" s="325"/>
      <c r="NHI14" s="325"/>
      <c r="NHJ14" s="325"/>
      <c r="NHK14" s="325"/>
      <c r="NHL14" s="325"/>
      <c r="NHM14" s="325"/>
      <c r="NHN14" s="325"/>
      <c r="NHO14" s="325"/>
      <c r="NHP14" s="325"/>
      <c r="NHQ14" s="325"/>
      <c r="NHR14" s="325"/>
      <c r="NHS14" s="325"/>
      <c r="NHT14" s="325"/>
      <c r="NHU14" s="325"/>
      <c r="NHV14" s="325"/>
      <c r="NHW14" s="325"/>
      <c r="NHX14" s="325"/>
      <c r="NHY14" s="325"/>
      <c r="NHZ14" s="325"/>
      <c r="NIA14" s="325"/>
      <c r="NIB14" s="325"/>
      <c r="NIC14" s="325"/>
      <c r="NID14" s="325"/>
      <c r="NIE14" s="325"/>
      <c r="NIF14" s="325"/>
      <c r="NIG14" s="325"/>
      <c r="NIH14" s="325"/>
      <c r="NII14" s="325"/>
      <c r="NIJ14" s="325"/>
      <c r="NIK14" s="325"/>
      <c r="NIL14" s="325"/>
      <c r="NIM14" s="325"/>
      <c r="NIN14" s="325"/>
      <c r="NIO14" s="325"/>
      <c r="NIP14" s="325"/>
      <c r="NIQ14" s="325"/>
      <c r="NIR14" s="325"/>
      <c r="NIS14" s="325"/>
      <c r="NIT14" s="325"/>
      <c r="NIU14" s="325"/>
      <c r="NIV14" s="325"/>
      <c r="NIW14" s="325"/>
      <c r="NIX14" s="325"/>
      <c r="NIY14" s="325"/>
      <c r="NIZ14" s="325"/>
      <c r="NJA14" s="325"/>
      <c r="NJB14" s="325"/>
      <c r="NJC14" s="325"/>
      <c r="NJD14" s="325"/>
      <c r="NJE14" s="325"/>
      <c r="NJF14" s="325"/>
      <c r="NJG14" s="325"/>
      <c r="NJH14" s="325"/>
      <c r="NJI14" s="325"/>
      <c r="NJJ14" s="325"/>
      <c r="NJK14" s="325"/>
      <c r="NJL14" s="325"/>
      <c r="NJM14" s="325"/>
      <c r="NJN14" s="325"/>
      <c r="NJO14" s="325"/>
      <c r="NJP14" s="325"/>
      <c r="NJQ14" s="325"/>
      <c r="NJR14" s="325"/>
      <c r="NJS14" s="325"/>
      <c r="NJT14" s="325"/>
      <c r="NJU14" s="325"/>
      <c r="NJV14" s="325"/>
      <c r="NJW14" s="325"/>
      <c r="NJX14" s="325"/>
      <c r="NJY14" s="325"/>
      <c r="NJZ14" s="325"/>
      <c r="NKA14" s="325"/>
      <c r="NKB14" s="325"/>
      <c r="NKC14" s="325"/>
      <c r="NKD14" s="325"/>
      <c r="NKE14" s="325"/>
      <c r="NKF14" s="325"/>
      <c r="NKG14" s="325"/>
      <c r="NKH14" s="325"/>
      <c r="NKI14" s="325"/>
      <c r="NKJ14" s="325"/>
      <c r="NKK14" s="325"/>
      <c r="NKL14" s="325"/>
      <c r="NKM14" s="325"/>
      <c r="NKN14" s="325"/>
      <c r="NKO14" s="325"/>
      <c r="NKP14" s="325"/>
      <c r="NKQ14" s="325"/>
      <c r="NKR14" s="325"/>
      <c r="NKS14" s="325"/>
      <c r="NKT14" s="325"/>
      <c r="NKU14" s="325"/>
      <c r="NKV14" s="325"/>
      <c r="NKW14" s="325"/>
      <c r="NKX14" s="325"/>
      <c r="NKY14" s="325"/>
      <c r="NKZ14" s="325"/>
      <c r="NLA14" s="325"/>
      <c r="NLB14" s="325"/>
      <c r="NLC14" s="325"/>
      <c r="NLD14" s="325"/>
      <c r="NLE14" s="325"/>
      <c r="NLF14" s="325"/>
      <c r="NLG14" s="325"/>
      <c r="NLH14" s="325"/>
      <c r="NLI14" s="325"/>
      <c r="NLJ14" s="325"/>
      <c r="NLK14" s="325"/>
      <c r="NLL14" s="325"/>
      <c r="NLM14" s="325"/>
      <c r="NLN14" s="325"/>
      <c r="NLO14" s="325"/>
      <c r="NLP14" s="325"/>
      <c r="NLQ14" s="325"/>
      <c r="NLR14" s="325"/>
      <c r="NLS14" s="325"/>
      <c r="NLT14" s="325"/>
      <c r="NLU14" s="325"/>
      <c r="NLV14" s="325"/>
      <c r="NLW14" s="325"/>
      <c r="NLX14" s="325"/>
      <c r="NLY14" s="325"/>
      <c r="NLZ14" s="325"/>
      <c r="NMA14" s="325"/>
      <c r="NMB14" s="325"/>
      <c r="NMC14" s="325"/>
      <c r="NMD14" s="325"/>
      <c r="NME14" s="325"/>
      <c r="NMF14" s="325"/>
      <c r="NMG14" s="325"/>
      <c r="NMH14" s="325"/>
      <c r="NMI14" s="325"/>
      <c r="NMJ14" s="325"/>
      <c r="NMK14" s="325"/>
      <c r="NML14" s="325"/>
      <c r="NMM14" s="325"/>
      <c r="NMN14" s="325"/>
      <c r="NMO14" s="325"/>
      <c r="NMP14" s="325"/>
      <c r="NMQ14" s="325"/>
      <c r="NMR14" s="325"/>
      <c r="NMS14" s="325"/>
      <c r="NMT14" s="325"/>
      <c r="NMU14" s="325"/>
      <c r="NMV14" s="325"/>
      <c r="NMW14" s="325"/>
      <c r="NMX14" s="325"/>
      <c r="NMY14" s="325"/>
      <c r="NMZ14" s="325"/>
      <c r="NNA14" s="325"/>
      <c r="NNB14" s="325"/>
      <c r="NNC14" s="325"/>
      <c r="NND14" s="325"/>
      <c r="NNE14" s="325"/>
      <c r="NNF14" s="325"/>
      <c r="NNG14" s="325"/>
      <c r="NNH14" s="325"/>
      <c r="NNI14" s="325"/>
      <c r="NNJ14" s="325"/>
      <c r="NNK14" s="325"/>
      <c r="NNL14" s="325"/>
      <c r="NNM14" s="325"/>
      <c r="NNN14" s="325"/>
      <c r="NNO14" s="325"/>
      <c r="NNP14" s="325"/>
      <c r="NNQ14" s="325"/>
      <c r="NNR14" s="325"/>
      <c r="NNS14" s="325"/>
      <c r="NNT14" s="325"/>
      <c r="NNU14" s="325"/>
      <c r="NNV14" s="325"/>
      <c r="NNW14" s="325"/>
      <c r="NNX14" s="325"/>
      <c r="NNY14" s="325"/>
      <c r="NNZ14" s="325"/>
      <c r="NOA14" s="325"/>
      <c r="NOB14" s="325"/>
      <c r="NOC14" s="325"/>
      <c r="NOD14" s="325"/>
      <c r="NOE14" s="325"/>
      <c r="NOF14" s="325"/>
      <c r="NOG14" s="325"/>
      <c r="NOH14" s="325"/>
      <c r="NOI14" s="325"/>
      <c r="NOJ14" s="325"/>
      <c r="NOK14" s="325"/>
      <c r="NOL14" s="325"/>
      <c r="NOM14" s="325"/>
      <c r="NON14" s="325"/>
      <c r="NOO14" s="325"/>
      <c r="NOP14" s="325"/>
      <c r="NOQ14" s="325"/>
      <c r="NOR14" s="325"/>
      <c r="NOS14" s="325"/>
      <c r="NOT14" s="325"/>
      <c r="NOU14" s="325"/>
      <c r="NOV14" s="325"/>
      <c r="NOW14" s="325"/>
      <c r="NOX14" s="325"/>
      <c r="NOY14" s="325"/>
      <c r="NOZ14" s="325"/>
      <c r="NPA14" s="325"/>
      <c r="NPB14" s="325"/>
      <c r="NPC14" s="325"/>
      <c r="NPD14" s="325"/>
      <c r="NPE14" s="325"/>
      <c r="NPF14" s="325"/>
      <c r="NPG14" s="325"/>
      <c r="NPH14" s="325"/>
      <c r="NPI14" s="325"/>
      <c r="NPJ14" s="325"/>
      <c r="NPK14" s="325"/>
      <c r="NPL14" s="325"/>
      <c r="NPM14" s="325"/>
      <c r="NPN14" s="325"/>
      <c r="NPO14" s="325"/>
      <c r="NPP14" s="325"/>
      <c r="NPQ14" s="325"/>
      <c r="NPR14" s="325"/>
      <c r="NPS14" s="325"/>
      <c r="NPT14" s="325"/>
      <c r="NPU14" s="325"/>
      <c r="NPV14" s="325"/>
      <c r="NPW14" s="325"/>
      <c r="NPX14" s="325"/>
      <c r="NPY14" s="325"/>
      <c r="NPZ14" s="325"/>
      <c r="NQA14" s="325"/>
      <c r="NQB14" s="325"/>
      <c r="NQC14" s="325"/>
      <c r="NQD14" s="325"/>
      <c r="NQE14" s="325"/>
      <c r="NQF14" s="325"/>
      <c r="NQG14" s="325"/>
      <c r="NQH14" s="325"/>
      <c r="NQI14" s="325"/>
      <c r="NQJ14" s="325"/>
      <c r="NQK14" s="325"/>
      <c r="NQL14" s="325"/>
      <c r="NQM14" s="325"/>
      <c r="NQN14" s="325"/>
      <c r="NQO14" s="325"/>
      <c r="NQP14" s="325"/>
      <c r="NQQ14" s="325"/>
      <c r="NQR14" s="325"/>
      <c r="NQS14" s="325"/>
      <c r="NQT14" s="325"/>
      <c r="NQU14" s="325"/>
      <c r="NQV14" s="325"/>
      <c r="NQW14" s="325"/>
      <c r="NQX14" s="325"/>
      <c r="NQY14" s="325"/>
      <c r="NQZ14" s="325"/>
      <c r="NRA14" s="325"/>
      <c r="NRB14" s="325"/>
      <c r="NRC14" s="325"/>
      <c r="NRD14" s="325"/>
      <c r="NRE14" s="325"/>
      <c r="NRF14" s="325"/>
      <c r="NRG14" s="325"/>
      <c r="NRH14" s="325"/>
      <c r="NRI14" s="325"/>
      <c r="NRJ14" s="325"/>
      <c r="NRK14" s="325"/>
      <c r="NRL14" s="325"/>
      <c r="NRM14" s="325"/>
      <c r="NRN14" s="325"/>
      <c r="NRO14" s="325"/>
      <c r="NRP14" s="325"/>
      <c r="NRQ14" s="325"/>
      <c r="NRR14" s="325"/>
      <c r="NRS14" s="325"/>
      <c r="NRT14" s="325"/>
      <c r="NRU14" s="325"/>
      <c r="NRV14" s="325"/>
      <c r="NRW14" s="325"/>
      <c r="NRX14" s="325"/>
      <c r="NRY14" s="325"/>
      <c r="NRZ14" s="325"/>
      <c r="NSA14" s="325"/>
      <c r="NSB14" s="325"/>
      <c r="NSC14" s="325"/>
      <c r="NSD14" s="325"/>
      <c r="NSE14" s="325"/>
      <c r="NSF14" s="325"/>
      <c r="NSG14" s="325"/>
      <c r="NSH14" s="325"/>
      <c r="NSI14" s="325"/>
      <c r="NSJ14" s="325"/>
      <c r="NSK14" s="325"/>
      <c r="NSL14" s="325"/>
      <c r="NSM14" s="325"/>
      <c r="NSN14" s="325"/>
      <c r="NSO14" s="325"/>
      <c r="NSP14" s="325"/>
      <c r="NSQ14" s="325"/>
      <c r="NSR14" s="325"/>
      <c r="NSS14" s="325"/>
      <c r="NST14" s="325"/>
      <c r="NSU14" s="325"/>
      <c r="NSV14" s="325"/>
      <c r="NSW14" s="325"/>
      <c r="NSX14" s="325"/>
      <c r="NSY14" s="325"/>
      <c r="NSZ14" s="325"/>
      <c r="NTA14" s="325"/>
      <c r="NTB14" s="325"/>
      <c r="NTC14" s="325"/>
      <c r="NTD14" s="325"/>
      <c r="NTE14" s="325"/>
      <c r="NTF14" s="325"/>
      <c r="NTG14" s="325"/>
      <c r="NTH14" s="325"/>
      <c r="NTI14" s="325"/>
      <c r="NTJ14" s="325"/>
      <c r="NTK14" s="325"/>
      <c r="NTL14" s="325"/>
      <c r="NTM14" s="325"/>
      <c r="NTN14" s="325"/>
      <c r="NTO14" s="325"/>
      <c r="NTP14" s="325"/>
      <c r="NTQ14" s="325"/>
      <c r="NTR14" s="325"/>
      <c r="NTS14" s="325"/>
      <c r="NTT14" s="325"/>
      <c r="NTU14" s="325"/>
      <c r="NTV14" s="325"/>
      <c r="NTW14" s="325"/>
      <c r="NTX14" s="325"/>
      <c r="NTY14" s="325"/>
      <c r="NTZ14" s="325"/>
      <c r="NUA14" s="325"/>
      <c r="NUB14" s="325"/>
      <c r="NUC14" s="325"/>
      <c r="NUD14" s="325"/>
      <c r="NUE14" s="325"/>
      <c r="NUF14" s="325"/>
      <c r="NUG14" s="325"/>
      <c r="NUH14" s="325"/>
      <c r="NUI14" s="325"/>
      <c r="NUJ14" s="325"/>
      <c r="NUK14" s="325"/>
      <c r="NUL14" s="325"/>
      <c r="NUM14" s="325"/>
      <c r="NUN14" s="325"/>
      <c r="NUO14" s="325"/>
      <c r="NUP14" s="325"/>
      <c r="NUQ14" s="325"/>
      <c r="NUR14" s="325"/>
      <c r="NUS14" s="325"/>
      <c r="NUT14" s="325"/>
      <c r="NUU14" s="325"/>
      <c r="NUV14" s="325"/>
      <c r="NUW14" s="325"/>
      <c r="NUX14" s="325"/>
      <c r="NUY14" s="325"/>
      <c r="NUZ14" s="325"/>
      <c r="NVA14" s="325"/>
      <c r="NVB14" s="325"/>
      <c r="NVC14" s="325"/>
      <c r="NVD14" s="325"/>
      <c r="NVE14" s="325"/>
      <c r="NVF14" s="325"/>
      <c r="NVG14" s="325"/>
      <c r="NVH14" s="325"/>
      <c r="NVI14" s="325"/>
      <c r="NVJ14" s="325"/>
      <c r="NVK14" s="325"/>
      <c r="NVL14" s="325"/>
      <c r="NVM14" s="325"/>
      <c r="NVN14" s="325"/>
      <c r="NVO14" s="325"/>
      <c r="NVP14" s="325"/>
      <c r="NVQ14" s="325"/>
      <c r="NVR14" s="325"/>
      <c r="NVS14" s="325"/>
      <c r="NVT14" s="325"/>
      <c r="NVU14" s="325"/>
      <c r="NVV14" s="325"/>
      <c r="NVW14" s="325"/>
      <c r="NVX14" s="325"/>
      <c r="NVY14" s="325"/>
      <c r="NVZ14" s="325"/>
      <c r="NWA14" s="325"/>
      <c r="NWB14" s="325"/>
      <c r="NWC14" s="325"/>
      <c r="NWD14" s="325"/>
      <c r="NWE14" s="325"/>
      <c r="NWF14" s="325"/>
      <c r="NWG14" s="325"/>
      <c r="NWH14" s="325"/>
      <c r="NWI14" s="325"/>
      <c r="NWJ14" s="325"/>
      <c r="NWK14" s="325"/>
      <c r="NWL14" s="325"/>
      <c r="NWM14" s="325"/>
      <c r="NWN14" s="325"/>
      <c r="NWO14" s="325"/>
      <c r="NWP14" s="325"/>
      <c r="NWQ14" s="325"/>
      <c r="NWR14" s="325"/>
      <c r="NWS14" s="325"/>
      <c r="NWT14" s="325"/>
      <c r="NWU14" s="325"/>
      <c r="NWV14" s="325"/>
      <c r="NWW14" s="325"/>
      <c r="NWX14" s="325"/>
      <c r="NWY14" s="325"/>
      <c r="NWZ14" s="325"/>
      <c r="NXA14" s="325"/>
      <c r="NXB14" s="325"/>
      <c r="NXC14" s="325"/>
      <c r="NXD14" s="325"/>
      <c r="NXE14" s="325"/>
      <c r="NXF14" s="325"/>
      <c r="NXG14" s="325"/>
      <c r="NXH14" s="325"/>
      <c r="NXI14" s="325"/>
      <c r="NXJ14" s="325"/>
      <c r="NXK14" s="325"/>
      <c r="NXL14" s="325"/>
      <c r="NXM14" s="325"/>
      <c r="NXN14" s="325"/>
      <c r="NXO14" s="325"/>
      <c r="NXP14" s="325"/>
      <c r="NXQ14" s="325"/>
      <c r="NXR14" s="325"/>
      <c r="NXS14" s="325"/>
      <c r="NXT14" s="325"/>
      <c r="NXU14" s="325"/>
      <c r="NXV14" s="325"/>
      <c r="NXW14" s="325"/>
      <c r="NXX14" s="325"/>
      <c r="NXY14" s="325"/>
      <c r="NXZ14" s="325"/>
      <c r="NYA14" s="325"/>
      <c r="NYB14" s="325"/>
      <c r="NYC14" s="325"/>
      <c r="NYD14" s="325"/>
      <c r="NYE14" s="325"/>
      <c r="NYF14" s="325"/>
      <c r="NYG14" s="325"/>
      <c r="NYH14" s="325"/>
      <c r="NYI14" s="325"/>
      <c r="NYJ14" s="325"/>
      <c r="NYK14" s="325"/>
      <c r="NYL14" s="325"/>
      <c r="NYM14" s="325"/>
      <c r="NYN14" s="325"/>
      <c r="NYO14" s="325"/>
      <c r="NYP14" s="325"/>
      <c r="NYQ14" s="325"/>
      <c r="NYR14" s="325"/>
      <c r="NYS14" s="325"/>
      <c r="NYT14" s="325"/>
      <c r="NYU14" s="325"/>
      <c r="NYV14" s="325"/>
      <c r="NYW14" s="325"/>
      <c r="NYX14" s="325"/>
      <c r="NYY14" s="325"/>
      <c r="NYZ14" s="325"/>
      <c r="NZA14" s="325"/>
      <c r="NZB14" s="325"/>
      <c r="NZC14" s="325"/>
      <c r="NZD14" s="325"/>
      <c r="NZE14" s="325"/>
      <c r="NZF14" s="325"/>
      <c r="NZG14" s="325"/>
      <c r="NZH14" s="325"/>
      <c r="NZI14" s="325"/>
      <c r="NZJ14" s="325"/>
      <c r="NZK14" s="325"/>
      <c r="NZL14" s="325"/>
      <c r="NZM14" s="325"/>
      <c r="NZN14" s="325"/>
      <c r="NZO14" s="325"/>
      <c r="NZP14" s="325"/>
      <c r="NZQ14" s="325"/>
      <c r="NZR14" s="325"/>
      <c r="NZS14" s="325"/>
      <c r="NZT14" s="325"/>
      <c r="NZU14" s="325"/>
      <c r="NZV14" s="325"/>
      <c r="NZW14" s="325"/>
      <c r="NZX14" s="325"/>
      <c r="NZY14" s="325"/>
      <c r="NZZ14" s="325"/>
      <c r="OAA14" s="325"/>
      <c r="OAB14" s="325"/>
      <c r="OAC14" s="325"/>
      <c r="OAD14" s="325"/>
      <c r="OAE14" s="325"/>
      <c r="OAF14" s="325"/>
      <c r="OAG14" s="325"/>
      <c r="OAH14" s="325"/>
      <c r="OAI14" s="325"/>
      <c r="OAJ14" s="325"/>
      <c r="OAK14" s="325"/>
      <c r="OAL14" s="325"/>
      <c r="OAM14" s="325"/>
      <c r="OAN14" s="325"/>
      <c r="OAO14" s="325"/>
      <c r="OAP14" s="325"/>
      <c r="OAQ14" s="325"/>
      <c r="OAR14" s="325"/>
      <c r="OAS14" s="325"/>
      <c r="OAT14" s="325"/>
      <c r="OAU14" s="325"/>
      <c r="OAV14" s="325"/>
      <c r="OAW14" s="325"/>
      <c r="OAX14" s="325"/>
      <c r="OAY14" s="325"/>
      <c r="OAZ14" s="325"/>
      <c r="OBA14" s="325"/>
      <c r="OBB14" s="325"/>
      <c r="OBC14" s="325"/>
      <c r="OBD14" s="325"/>
      <c r="OBE14" s="325"/>
      <c r="OBF14" s="325"/>
      <c r="OBG14" s="325"/>
      <c r="OBH14" s="325"/>
      <c r="OBI14" s="325"/>
      <c r="OBJ14" s="325"/>
      <c r="OBK14" s="325"/>
      <c r="OBL14" s="325"/>
      <c r="OBM14" s="325"/>
      <c r="OBN14" s="325"/>
      <c r="OBO14" s="325"/>
      <c r="OBP14" s="325"/>
      <c r="OBQ14" s="325"/>
      <c r="OBR14" s="325"/>
      <c r="OBS14" s="325"/>
      <c r="OBT14" s="325"/>
      <c r="OBU14" s="325"/>
      <c r="OBV14" s="325"/>
      <c r="OBW14" s="325"/>
      <c r="OBX14" s="325"/>
      <c r="OBY14" s="325"/>
      <c r="OBZ14" s="325"/>
      <c r="OCA14" s="325"/>
      <c r="OCB14" s="325"/>
      <c r="OCC14" s="325"/>
      <c r="OCD14" s="325"/>
      <c r="OCE14" s="325"/>
      <c r="OCF14" s="325"/>
      <c r="OCG14" s="325"/>
      <c r="OCH14" s="325"/>
      <c r="OCI14" s="325"/>
      <c r="OCJ14" s="325"/>
      <c r="OCK14" s="325"/>
      <c r="OCL14" s="325"/>
      <c r="OCM14" s="325"/>
      <c r="OCN14" s="325"/>
      <c r="OCO14" s="325"/>
      <c r="OCP14" s="325"/>
      <c r="OCQ14" s="325"/>
      <c r="OCR14" s="325"/>
      <c r="OCS14" s="325"/>
      <c r="OCT14" s="325"/>
      <c r="OCU14" s="325"/>
      <c r="OCV14" s="325"/>
      <c r="OCW14" s="325"/>
      <c r="OCX14" s="325"/>
      <c r="OCY14" s="325"/>
      <c r="OCZ14" s="325"/>
      <c r="ODA14" s="325"/>
      <c r="ODB14" s="325"/>
      <c r="ODC14" s="325"/>
      <c r="ODD14" s="325"/>
      <c r="ODE14" s="325"/>
      <c r="ODF14" s="325"/>
      <c r="ODG14" s="325"/>
      <c r="ODH14" s="325"/>
      <c r="ODI14" s="325"/>
      <c r="ODJ14" s="325"/>
      <c r="ODK14" s="325"/>
      <c r="ODL14" s="325"/>
      <c r="ODM14" s="325"/>
      <c r="ODN14" s="325"/>
      <c r="ODO14" s="325"/>
      <c r="ODP14" s="325"/>
      <c r="ODQ14" s="325"/>
      <c r="ODR14" s="325"/>
      <c r="ODS14" s="325"/>
      <c r="ODT14" s="325"/>
      <c r="ODU14" s="325"/>
      <c r="ODV14" s="325"/>
      <c r="ODW14" s="325"/>
      <c r="ODX14" s="325"/>
      <c r="ODY14" s="325"/>
      <c r="ODZ14" s="325"/>
      <c r="OEA14" s="325"/>
      <c r="OEB14" s="325"/>
      <c r="OEC14" s="325"/>
      <c r="OED14" s="325"/>
      <c r="OEE14" s="325"/>
      <c r="OEF14" s="325"/>
      <c r="OEG14" s="325"/>
      <c r="OEH14" s="325"/>
      <c r="OEI14" s="325"/>
      <c r="OEJ14" s="325"/>
      <c r="OEK14" s="325"/>
      <c r="OEL14" s="325"/>
      <c r="OEM14" s="325"/>
      <c r="OEN14" s="325"/>
      <c r="OEO14" s="325"/>
      <c r="OEP14" s="325"/>
      <c r="OEQ14" s="325"/>
      <c r="OER14" s="325"/>
      <c r="OES14" s="325"/>
      <c r="OET14" s="325"/>
      <c r="OEU14" s="325"/>
      <c r="OEV14" s="325"/>
      <c r="OEW14" s="325"/>
      <c r="OEX14" s="325"/>
      <c r="OEY14" s="325"/>
      <c r="OEZ14" s="325"/>
      <c r="OFA14" s="325"/>
      <c r="OFB14" s="325"/>
      <c r="OFC14" s="325"/>
      <c r="OFD14" s="325"/>
      <c r="OFE14" s="325"/>
      <c r="OFF14" s="325"/>
      <c r="OFG14" s="325"/>
      <c r="OFH14" s="325"/>
      <c r="OFI14" s="325"/>
      <c r="OFJ14" s="325"/>
      <c r="OFK14" s="325"/>
      <c r="OFL14" s="325"/>
      <c r="OFM14" s="325"/>
      <c r="OFN14" s="325"/>
      <c r="OFO14" s="325"/>
      <c r="OFP14" s="325"/>
      <c r="OFQ14" s="325"/>
      <c r="OFR14" s="325"/>
      <c r="OFS14" s="325"/>
      <c r="OFT14" s="325"/>
      <c r="OFU14" s="325"/>
      <c r="OFV14" s="325"/>
      <c r="OFW14" s="325"/>
      <c r="OFX14" s="325"/>
      <c r="OFY14" s="325"/>
      <c r="OFZ14" s="325"/>
      <c r="OGA14" s="325"/>
      <c r="OGB14" s="325"/>
      <c r="OGC14" s="325"/>
      <c r="OGD14" s="325"/>
      <c r="OGE14" s="325"/>
      <c r="OGF14" s="325"/>
      <c r="OGG14" s="325"/>
      <c r="OGH14" s="325"/>
      <c r="OGI14" s="325"/>
      <c r="OGJ14" s="325"/>
      <c r="OGK14" s="325"/>
      <c r="OGL14" s="325"/>
      <c r="OGM14" s="325"/>
      <c r="OGN14" s="325"/>
      <c r="OGO14" s="325"/>
      <c r="OGP14" s="325"/>
      <c r="OGQ14" s="325"/>
      <c r="OGR14" s="325"/>
      <c r="OGS14" s="325"/>
      <c r="OGT14" s="325"/>
      <c r="OGU14" s="325"/>
      <c r="OGV14" s="325"/>
      <c r="OGW14" s="325"/>
      <c r="OGX14" s="325"/>
      <c r="OGY14" s="325"/>
      <c r="OGZ14" s="325"/>
      <c r="OHA14" s="325"/>
      <c r="OHB14" s="325"/>
      <c r="OHC14" s="325"/>
      <c r="OHD14" s="325"/>
      <c r="OHE14" s="325"/>
      <c r="OHF14" s="325"/>
      <c r="OHG14" s="325"/>
      <c r="OHH14" s="325"/>
      <c r="OHI14" s="325"/>
      <c r="OHJ14" s="325"/>
      <c r="OHK14" s="325"/>
      <c r="OHL14" s="325"/>
      <c r="OHM14" s="325"/>
      <c r="OHN14" s="325"/>
      <c r="OHO14" s="325"/>
      <c r="OHP14" s="325"/>
      <c r="OHQ14" s="325"/>
      <c r="OHR14" s="325"/>
      <c r="OHS14" s="325"/>
      <c r="OHT14" s="325"/>
      <c r="OHU14" s="325"/>
      <c r="OHV14" s="325"/>
      <c r="OHW14" s="325"/>
      <c r="OHX14" s="325"/>
      <c r="OHY14" s="325"/>
      <c r="OHZ14" s="325"/>
      <c r="OIA14" s="325"/>
      <c r="OIB14" s="325"/>
      <c r="OIC14" s="325"/>
      <c r="OID14" s="325"/>
      <c r="OIE14" s="325"/>
      <c r="OIF14" s="325"/>
      <c r="OIG14" s="325"/>
      <c r="OIH14" s="325"/>
      <c r="OII14" s="325"/>
      <c r="OIJ14" s="325"/>
      <c r="OIK14" s="325"/>
      <c r="OIL14" s="325"/>
      <c r="OIM14" s="325"/>
      <c r="OIN14" s="325"/>
      <c r="OIO14" s="325"/>
      <c r="OIP14" s="325"/>
      <c r="OIQ14" s="325"/>
      <c r="OIR14" s="325"/>
      <c r="OIS14" s="325"/>
      <c r="OIT14" s="325"/>
      <c r="OIU14" s="325"/>
      <c r="OIV14" s="325"/>
      <c r="OIW14" s="325"/>
      <c r="OIX14" s="325"/>
      <c r="OIY14" s="325"/>
      <c r="OIZ14" s="325"/>
      <c r="OJA14" s="325"/>
      <c r="OJB14" s="325"/>
      <c r="OJC14" s="325"/>
      <c r="OJD14" s="325"/>
      <c r="OJE14" s="325"/>
      <c r="OJF14" s="325"/>
      <c r="OJG14" s="325"/>
      <c r="OJH14" s="325"/>
      <c r="OJI14" s="325"/>
      <c r="OJJ14" s="325"/>
      <c r="OJK14" s="325"/>
      <c r="OJL14" s="325"/>
      <c r="OJM14" s="325"/>
      <c r="OJN14" s="325"/>
      <c r="OJO14" s="325"/>
      <c r="OJP14" s="325"/>
      <c r="OJQ14" s="325"/>
      <c r="OJR14" s="325"/>
      <c r="OJS14" s="325"/>
      <c r="OJT14" s="325"/>
      <c r="OJU14" s="325"/>
      <c r="OJV14" s="325"/>
      <c r="OJW14" s="325"/>
      <c r="OJX14" s="325"/>
      <c r="OJY14" s="325"/>
      <c r="OJZ14" s="325"/>
      <c r="OKA14" s="325"/>
      <c r="OKB14" s="325"/>
      <c r="OKC14" s="325"/>
      <c r="OKD14" s="325"/>
      <c r="OKE14" s="325"/>
      <c r="OKF14" s="325"/>
      <c r="OKG14" s="325"/>
      <c r="OKH14" s="325"/>
      <c r="OKI14" s="325"/>
      <c r="OKJ14" s="325"/>
      <c r="OKK14" s="325"/>
      <c r="OKL14" s="325"/>
      <c r="OKM14" s="325"/>
      <c r="OKN14" s="325"/>
      <c r="OKO14" s="325"/>
      <c r="OKP14" s="325"/>
      <c r="OKQ14" s="325"/>
      <c r="OKR14" s="325"/>
      <c r="OKS14" s="325"/>
      <c r="OKT14" s="325"/>
      <c r="OKU14" s="325"/>
      <c r="OKV14" s="325"/>
      <c r="OKW14" s="325"/>
      <c r="OKX14" s="325"/>
      <c r="OKY14" s="325"/>
      <c r="OKZ14" s="325"/>
      <c r="OLA14" s="325"/>
      <c r="OLB14" s="325"/>
      <c r="OLC14" s="325"/>
      <c r="OLD14" s="325"/>
      <c r="OLE14" s="325"/>
      <c r="OLF14" s="325"/>
      <c r="OLG14" s="325"/>
      <c r="OLH14" s="325"/>
      <c r="OLI14" s="325"/>
      <c r="OLJ14" s="325"/>
      <c r="OLK14" s="325"/>
      <c r="OLL14" s="325"/>
      <c r="OLM14" s="325"/>
      <c r="OLN14" s="325"/>
      <c r="OLO14" s="325"/>
      <c r="OLP14" s="325"/>
      <c r="OLQ14" s="325"/>
      <c r="OLR14" s="325"/>
      <c r="OLS14" s="325"/>
      <c r="OLT14" s="325"/>
      <c r="OLU14" s="325"/>
      <c r="OLV14" s="325"/>
      <c r="OLW14" s="325"/>
      <c r="OLX14" s="325"/>
      <c r="OLY14" s="325"/>
      <c r="OLZ14" s="325"/>
      <c r="OMA14" s="325"/>
      <c r="OMB14" s="325"/>
      <c r="OMC14" s="325"/>
      <c r="OMD14" s="325"/>
      <c r="OME14" s="325"/>
      <c r="OMF14" s="325"/>
      <c r="OMG14" s="325"/>
      <c r="OMH14" s="325"/>
      <c r="OMI14" s="325"/>
      <c r="OMJ14" s="325"/>
      <c r="OMK14" s="325"/>
      <c r="OML14" s="325"/>
      <c r="OMM14" s="325"/>
      <c r="OMN14" s="325"/>
      <c r="OMO14" s="325"/>
      <c r="OMP14" s="325"/>
      <c r="OMQ14" s="325"/>
      <c r="OMR14" s="325"/>
      <c r="OMS14" s="325"/>
      <c r="OMT14" s="325"/>
      <c r="OMU14" s="325"/>
      <c r="OMV14" s="325"/>
      <c r="OMW14" s="325"/>
      <c r="OMX14" s="325"/>
      <c r="OMY14" s="325"/>
      <c r="OMZ14" s="325"/>
      <c r="ONA14" s="325"/>
      <c r="ONB14" s="325"/>
      <c r="ONC14" s="325"/>
      <c r="OND14" s="325"/>
      <c r="ONE14" s="325"/>
      <c r="ONF14" s="325"/>
      <c r="ONG14" s="325"/>
      <c r="ONH14" s="325"/>
      <c r="ONI14" s="325"/>
      <c r="ONJ14" s="325"/>
      <c r="ONK14" s="325"/>
      <c r="ONL14" s="325"/>
      <c r="ONM14" s="325"/>
      <c r="ONN14" s="325"/>
      <c r="ONO14" s="325"/>
      <c r="ONP14" s="325"/>
      <c r="ONQ14" s="325"/>
      <c r="ONR14" s="325"/>
      <c r="ONS14" s="325"/>
      <c r="ONT14" s="325"/>
      <c r="ONU14" s="325"/>
      <c r="ONV14" s="325"/>
      <c r="ONW14" s="325"/>
      <c r="ONX14" s="325"/>
      <c r="ONY14" s="325"/>
      <c r="ONZ14" s="325"/>
      <c r="OOA14" s="325"/>
      <c r="OOB14" s="325"/>
      <c r="OOC14" s="325"/>
      <c r="OOD14" s="325"/>
      <c r="OOE14" s="325"/>
      <c r="OOF14" s="325"/>
      <c r="OOG14" s="325"/>
      <c r="OOH14" s="325"/>
      <c r="OOI14" s="325"/>
      <c r="OOJ14" s="325"/>
      <c r="OOK14" s="325"/>
      <c r="OOL14" s="325"/>
      <c r="OOM14" s="325"/>
      <c r="OON14" s="325"/>
      <c r="OOO14" s="325"/>
      <c r="OOP14" s="325"/>
      <c r="OOQ14" s="325"/>
      <c r="OOR14" s="325"/>
      <c r="OOS14" s="325"/>
      <c r="OOT14" s="325"/>
      <c r="OOU14" s="325"/>
      <c r="OOV14" s="325"/>
      <c r="OOW14" s="325"/>
      <c r="OOX14" s="325"/>
      <c r="OOY14" s="325"/>
      <c r="OOZ14" s="325"/>
      <c r="OPA14" s="325"/>
      <c r="OPB14" s="325"/>
      <c r="OPC14" s="325"/>
      <c r="OPD14" s="325"/>
      <c r="OPE14" s="325"/>
      <c r="OPF14" s="325"/>
      <c r="OPG14" s="325"/>
      <c r="OPH14" s="325"/>
      <c r="OPI14" s="325"/>
      <c r="OPJ14" s="325"/>
      <c r="OPK14" s="325"/>
      <c r="OPL14" s="325"/>
      <c r="OPM14" s="325"/>
      <c r="OPN14" s="325"/>
      <c r="OPO14" s="325"/>
      <c r="OPP14" s="325"/>
      <c r="OPQ14" s="325"/>
      <c r="OPR14" s="325"/>
      <c r="OPS14" s="325"/>
      <c r="OPT14" s="325"/>
      <c r="OPU14" s="325"/>
      <c r="OPV14" s="325"/>
      <c r="OPW14" s="325"/>
      <c r="OPX14" s="325"/>
      <c r="OPY14" s="325"/>
      <c r="OPZ14" s="325"/>
      <c r="OQA14" s="325"/>
      <c r="OQB14" s="325"/>
      <c r="OQC14" s="325"/>
      <c r="OQD14" s="325"/>
      <c r="OQE14" s="325"/>
      <c r="OQF14" s="325"/>
      <c r="OQG14" s="325"/>
      <c r="OQH14" s="325"/>
      <c r="OQI14" s="325"/>
      <c r="OQJ14" s="325"/>
      <c r="OQK14" s="325"/>
      <c r="OQL14" s="325"/>
      <c r="OQM14" s="325"/>
      <c r="OQN14" s="325"/>
      <c r="OQO14" s="325"/>
      <c r="OQP14" s="325"/>
      <c r="OQQ14" s="325"/>
      <c r="OQR14" s="325"/>
      <c r="OQS14" s="325"/>
      <c r="OQT14" s="325"/>
      <c r="OQU14" s="325"/>
      <c r="OQV14" s="325"/>
      <c r="OQW14" s="325"/>
      <c r="OQX14" s="325"/>
      <c r="OQY14" s="325"/>
      <c r="OQZ14" s="325"/>
      <c r="ORA14" s="325"/>
      <c r="ORB14" s="325"/>
      <c r="ORC14" s="325"/>
      <c r="ORD14" s="325"/>
      <c r="ORE14" s="325"/>
      <c r="ORF14" s="325"/>
      <c r="ORG14" s="325"/>
      <c r="ORH14" s="325"/>
      <c r="ORI14" s="325"/>
      <c r="ORJ14" s="325"/>
      <c r="ORK14" s="325"/>
      <c r="ORL14" s="325"/>
      <c r="ORM14" s="325"/>
      <c r="ORN14" s="325"/>
      <c r="ORO14" s="325"/>
      <c r="ORP14" s="325"/>
      <c r="ORQ14" s="325"/>
      <c r="ORR14" s="325"/>
      <c r="ORS14" s="325"/>
      <c r="ORT14" s="325"/>
      <c r="ORU14" s="325"/>
      <c r="ORV14" s="325"/>
      <c r="ORW14" s="325"/>
      <c r="ORX14" s="325"/>
      <c r="ORY14" s="325"/>
      <c r="ORZ14" s="325"/>
      <c r="OSA14" s="325"/>
      <c r="OSB14" s="325"/>
      <c r="OSC14" s="325"/>
      <c r="OSD14" s="325"/>
      <c r="OSE14" s="325"/>
      <c r="OSF14" s="325"/>
      <c r="OSG14" s="325"/>
      <c r="OSH14" s="325"/>
      <c r="OSI14" s="325"/>
      <c r="OSJ14" s="325"/>
      <c r="OSK14" s="325"/>
      <c r="OSL14" s="325"/>
      <c r="OSM14" s="325"/>
      <c r="OSN14" s="325"/>
      <c r="OSO14" s="325"/>
      <c r="OSP14" s="325"/>
      <c r="OSQ14" s="325"/>
      <c r="OSR14" s="325"/>
      <c r="OSS14" s="325"/>
      <c r="OST14" s="325"/>
      <c r="OSU14" s="325"/>
      <c r="OSV14" s="325"/>
      <c r="OSW14" s="325"/>
      <c r="OSX14" s="325"/>
      <c r="OSY14" s="325"/>
      <c r="OSZ14" s="325"/>
      <c r="OTA14" s="325"/>
      <c r="OTB14" s="325"/>
      <c r="OTC14" s="325"/>
      <c r="OTD14" s="325"/>
      <c r="OTE14" s="325"/>
      <c r="OTF14" s="325"/>
      <c r="OTG14" s="325"/>
      <c r="OTH14" s="325"/>
      <c r="OTI14" s="325"/>
      <c r="OTJ14" s="325"/>
      <c r="OTK14" s="325"/>
      <c r="OTL14" s="325"/>
      <c r="OTM14" s="325"/>
      <c r="OTN14" s="325"/>
      <c r="OTO14" s="325"/>
      <c r="OTP14" s="325"/>
      <c r="OTQ14" s="325"/>
      <c r="OTR14" s="325"/>
      <c r="OTS14" s="325"/>
      <c r="OTT14" s="325"/>
      <c r="OTU14" s="325"/>
      <c r="OTV14" s="325"/>
      <c r="OTW14" s="325"/>
      <c r="OTX14" s="325"/>
      <c r="OTY14" s="325"/>
      <c r="OTZ14" s="325"/>
      <c r="OUA14" s="325"/>
      <c r="OUB14" s="325"/>
      <c r="OUC14" s="325"/>
      <c r="OUD14" s="325"/>
      <c r="OUE14" s="325"/>
      <c r="OUF14" s="325"/>
      <c r="OUG14" s="325"/>
      <c r="OUH14" s="325"/>
      <c r="OUI14" s="325"/>
      <c r="OUJ14" s="325"/>
      <c r="OUK14" s="325"/>
      <c r="OUL14" s="325"/>
      <c r="OUM14" s="325"/>
      <c r="OUN14" s="325"/>
      <c r="OUO14" s="325"/>
      <c r="OUP14" s="325"/>
      <c r="OUQ14" s="325"/>
      <c r="OUR14" s="325"/>
      <c r="OUS14" s="325"/>
      <c r="OUT14" s="325"/>
      <c r="OUU14" s="325"/>
      <c r="OUV14" s="325"/>
      <c r="OUW14" s="325"/>
      <c r="OUX14" s="325"/>
      <c r="OUY14" s="325"/>
      <c r="OUZ14" s="325"/>
      <c r="OVA14" s="325"/>
      <c r="OVB14" s="325"/>
      <c r="OVC14" s="325"/>
      <c r="OVD14" s="325"/>
      <c r="OVE14" s="325"/>
      <c r="OVF14" s="325"/>
      <c r="OVG14" s="325"/>
      <c r="OVH14" s="325"/>
      <c r="OVI14" s="325"/>
      <c r="OVJ14" s="325"/>
      <c r="OVK14" s="325"/>
      <c r="OVL14" s="325"/>
      <c r="OVM14" s="325"/>
      <c r="OVN14" s="325"/>
      <c r="OVO14" s="325"/>
      <c r="OVP14" s="325"/>
      <c r="OVQ14" s="325"/>
      <c r="OVR14" s="325"/>
      <c r="OVS14" s="325"/>
      <c r="OVT14" s="325"/>
      <c r="OVU14" s="325"/>
      <c r="OVV14" s="325"/>
      <c r="OVW14" s="325"/>
      <c r="OVX14" s="325"/>
      <c r="OVY14" s="325"/>
      <c r="OVZ14" s="325"/>
      <c r="OWA14" s="325"/>
      <c r="OWB14" s="325"/>
      <c r="OWC14" s="325"/>
      <c r="OWD14" s="325"/>
      <c r="OWE14" s="325"/>
      <c r="OWF14" s="325"/>
      <c r="OWG14" s="325"/>
      <c r="OWH14" s="325"/>
      <c r="OWI14" s="325"/>
      <c r="OWJ14" s="325"/>
      <c r="OWK14" s="325"/>
      <c r="OWL14" s="325"/>
      <c r="OWM14" s="325"/>
      <c r="OWN14" s="325"/>
      <c r="OWO14" s="325"/>
      <c r="OWP14" s="325"/>
      <c r="OWQ14" s="325"/>
      <c r="OWR14" s="325"/>
      <c r="OWS14" s="325"/>
      <c r="OWT14" s="325"/>
      <c r="OWU14" s="325"/>
      <c r="OWV14" s="325"/>
      <c r="OWW14" s="325"/>
      <c r="OWX14" s="325"/>
      <c r="OWY14" s="325"/>
      <c r="OWZ14" s="325"/>
      <c r="OXA14" s="325"/>
      <c r="OXB14" s="325"/>
      <c r="OXC14" s="325"/>
      <c r="OXD14" s="325"/>
      <c r="OXE14" s="325"/>
      <c r="OXF14" s="325"/>
      <c r="OXG14" s="325"/>
      <c r="OXH14" s="325"/>
      <c r="OXI14" s="325"/>
      <c r="OXJ14" s="325"/>
      <c r="OXK14" s="325"/>
      <c r="OXL14" s="325"/>
      <c r="OXM14" s="325"/>
      <c r="OXN14" s="325"/>
      <c r="OXO14" s="325"/>
      <c r="OXP14" s="325"/>
      <c r="OXQ14" s="325"/>
      <c r="OXR14" s="325"/>
      <c r="OXS14" s="325"/>
      <c r="OXT14" s="325"/>
      <c r="OXU14" s="325"/>
      <c r="OXV14" s="325"/>
      <c r="OXW14" s="325"/>
      <c r="OXX14" s="325"/>
      <c r="OXY14" s="325"/>
      <c r="OXZ14" s="325"/>
      <c r="OYA14" s="325"/>
      <c r="OYB14" s="325"/>
      <c r="OYC14" s="325"/>
      <c r="OYD14" s="325"/>
      <c r="OYE14" s="325"/>
      <c r="OYF14" s="325"/>
      <c r="OYG14" s="325"/>
      <c r="OYH14" s="325"/>
      <c r="OYI14" s="325"/>
      <c r="OYJ14" s="325"/>
      <c r="OYK14" s="325"/>
      <c r="OYL14" s="325"/>
      <c r="OYM14" s="325"/>
      <c r="OYN14" s="325"/>
      <c r="OYO14" s="325"/>
      <c r="OYP14" s="325"/>
      <c r="OYQ14" s="325"/>
      <c r="OYR14" s="325"/>
      <c r="OYS14" s="325"/>
      <c r="OYT14" s="325"/>
      <c r="OYU14" s="325"/>
      <c r="OYV14" s="325"/>
      <c r="OYW14" s="325"/>
      <c r="OYX14" s="325"/>
      <c r="OYY14" s="325"/>
      <c r="OYZ14" s="325"/>
      <c r="OZA14" s="325"/>
      <c r="OZB14" s="325"/>
      <c r="OZC14" s="325"/>
      <c r="OZD14" s="325"/>
      <c r="OZE14" s="325"/>
      <c r="OZF14" s="325"/>
      <c r="OZG14" s="325"/>
      <c r="OZH14" s="325"/>
      <c r="OZI14" s="325"/>
      <c r="OZJ14" s="325"/>
      <c r="OZK14" s="325"/>
      <c r="OZL14" s="325"/>
      <c r="OZM14" s="325"/>
      <c r="OZN14" s="325"/>
      <c r="OZO14" s="325"/>
      <c r="OZP14" s="325"/>
      <c r="OZQ14" s="325"/>
      <c r="OZR14" s="325"/>
      <c r="OZS14" s="325"/>
      <c r="OZT14" s="325"/>
      <c r="OZU14" s="325"/>
      <c r="OZV14" s="325"/>
      <c r="OZW14" s="325"/>
      <c r="OZX14" s="325"/>
      <c r="OZY14" s="325"/>
      <c r="OZZ14" s="325"/>
      <c r="PAA14" s="325"/>
      <c r="PAB14" s="325"/>
      <c r="PAC14" s="325"/>
      <c r="PAD14" s="325"/>
      <c r="PAE14" s="325"/>
      <c r="PAF14" s="325"/>
      <c r="PAG14" s="325"/>
      <c r="PAH14" s="325"/>
      <c r="PAI14" s="325"/>
      <c r="PAJ14" s="325"/>
      <c r="PAK14" s="325"/>
      <c r="PAL14" s="325"/>
      <c r="PAM14" s="325"/>
      <c r="PAN14" s="325"/>
      <c r="PAO14" s="325"/>
      <c r="PAP14" s="325"/>
      <c r="PAQ14" s="325"/>
      <c r="PAR14" s="325"/>
      <c r="PAS14" s="325"/>
      <c r="PAT14" s="325"/>
      <c r="PAU14" s="325"/>
      <c r="PAV14" s="325"/>
      <c r="PAW14" s="325"/>
      <c r="PAX14" s="325"/>
      <c r="PAY14" s="325"/>
      <c r="PAZ14" s="325"/>
      <c r="PBA14" s="325"/>
      <c r="PBB14" s="325"/>
      <c r="PBC14" s="325"/>
      <c r="PBD14" s="325"/>
      <c r="PBE14" s="325"/>
      <c r="PBF14" s="325"/>
      <c r="PBG14" s="325"/>
      <c r="PBH14" s="325"/>
      <c r="PBI14" s="325"/>
      <c r="PBJ14" s="325"/>
      <c r="PBK14" s="325"/>
      <c r="PBL14" s="325"/>
      <c r="PBM14" s="325"/>
      <c r="PBN14" s="325"/>
      <c r="PBO14" s="325"/>
      <c r="PBP14" s="325"/>
      <c r="PBQ14" s="325"/>
      <c r="PBR14" s="325"/>
      <c r="PBS14" s="325"/>
      <c r="PBT14" s="325"/>
      <c r="PBU14" s="325"/>
      <c r="PBV14" s="325"/>
      <c r="PBW14" s="325"/>
      <c r="PBX14" s="325"/>
      <c r="PBY14" s="325"/>
      <c r="PBZ14" s="325"/>
      <c r="PCA14" s="325"/>
      <c r="PCB14" s="325"/>
      <c r="PCC14" s="325"/>
      <c r="PCD14" s="325"/>
      <c r="PCE14" s="325"/>
      <c r="PCF14" s="325"/>
      <c r="PCG14" s="325"/>
      <c r="PCH14" s="325"/>
      <c r="PCI14" s="325"/>
      <c r="PCJ14" s="325"/>
      <c r="PCK14" s="325"/>
      <c r="PCL14" s="325"/>
      <c r="PCM14" s="325"/>
      <c r="PCN14" s="325"/>
      <c r="PCO14" s="325"/>
      <c r="PCP14" s="325"/>
      <c r="PCQ14" s="325"/>
      <c r="PCR14" s="325"/>
      <c r="PCS14" s="325"/>
      <c r="PCT14" s="325"/>
      <c r="PCU14" s="325"/>
      <c r="PCV14" s="325"/>
      <c r="PCW14" s="325"/>
      <c r="PCX14" s="325"/>
      <c r="PCY14" s="325"/>
      <c r="PCZ14" s="325"/>
      <c r="PDA14" s="325"/>
      <c r="PDB14" s="325"/>
      <c r="PDC14" s="325"/>
      <c r="PDD14" s="325"/>
      <c r="PDE14" s="325"/>
      <c r="PDF14" s="325"/>
      <c r="PDG14" s="325"/>
      <c r="PDH14" s="325"/>
      <c r="PDI14" s="325"/>
      <c r="PDJ14" s="325"/>
      <c r="PDK14" s="325"/>
      <c r="PDL14" s="325"/>
      <c r="PDM14" s="325"/>
      <c r="PDN14" s="325"/>
      <c r="PDO14" s="325"/>
      <c r="PDP14" s="325"/>
      <c r="PDQ14" s="325"/>
      <c r="PDR14" s="325"/>
      <c r="PDS14" s="325"/>
      <c r="PDT14" s="325"/>
      <c r="PDU14" s="325"/>
      <c r="PDV14" s="325"/>
      <c r="PDW14" s="325"/>
      <c r="PDX14" s="325"/>
      <c r="PDY14" s="325"/>
      <c r="PDZ14" s="325"/>
      <c r="PEA14" s="325"/>
      <c r="PEB14" s="325"/>
      <c r="PEC14" s="325"/>
      <c r="PED14" s="325"/>
      <c r="PEE14" s="325"/>
      <c r="PEF14" s="325"/>
      <c r="PEG14" s="325"/>
      <c r="PEH14" s="325"/>
      <c r="PEI14" s="325"/>
      <c r="PEJ14" s="325"/>
      <c r="PEK14" s="325"/>
      <c r="PEL14" s="325"/>
      <c r="PEM14" s="325"/>
      <c r="PEN14" s="325"/>
      <c r="PEO14" s="325"/>
      <c r="PEP14" s="325"/>
      <c r="PEQ14" s="325"/>
      <c r="PER14" s="325"/>
      <c r="PES14" s="325"/>
      <c r="PET14" s="325"/>
      <c r="PEU14" s="325"/>
      <c r="PEV14" s="325"/>
      <c r="PEW14" s="325"/>
      <c r="PEX14" s="325"/>
      <c r="PEY14" s="325"/>
      <c r="PEZ14" s="325"/>
      <c r="PFA14" s="325"/>
      <c r="PFB14" s="325"/>
      <c r="PFC14" s="325"/>
      <c r="PFD14" s="325"/>
      <c r="PFE14" s="325"/>
      <c r="PFF14" s="325"/>
      <c r="PFG14" s="325"/>
      <c r="PFH14" s="325"/>
      <c r="PFI14" s="325"/>
      <c r="PFJ14" s="325"/>
      <c r="PFK14" s="325"/>
      <c r="PFL14" s="325"/>
      <c r="PFM14" s="325"/>
      <c r="PFN14" s="325"/>
      <c r="PFO14" s="325"/>
      <c r="PFP14" s="325"/>
      <c r="PFQ14" s="325"/>
      <c r="PFR14" s="325"/>
      <c r="PFS14" s="325"/>
      <c r="PFT14" s="325"/>
      <c r="PFU14" s="325"/>
      <c r="PFV14" s="325"/>
      <c r="PFW14" s="325"/>
      <c r="PFX14" s="325"/>
      <c r="PFY14" s="325"/>
      <c r="PFZ14" s="325"/>
      <c r="PGA14" s="325"/>
      <c r="PGB14" s="325"/>
      <c r="PGC14" s="325"/>
      <c r="PGD14" s="325"/>
      <c r="PGE14" s="325"/>
      <c r="PGF14" s="325"/>
      <c r="PGG14" s="325"/>
      <c r="PGH14" s="325"/>
      <c r="PGI14" s="325"/>
      <c r="PGJ14" s="325"/>
      <c r="PGK14" s="325"/>
      <c r="PGL14" s="325"/>
      <c r="PGM14" s="325"/>
      <c r="PGN14" s="325"/>
      <c r="PGO14" s="325"/>
      <c r="PGP14" s="325"/>
      <c r="PGQ14" s="325"/>
      <c r="PGR14" s="325"/>
      <c r="PGS14" s="325"/>
      <c r="PGT14" s="325"/>
      <c r="PGU14" s="325"/>
      <c r="PGV14" s="325"/>
      <c r="PGW14" s="325"/>
      <c r="PGX14" s="325"/>
      <c r="PGY14" s="325"/>
      <c r="PGZ14" s="325"/>
      <c r="PHA14" s="325"/>
      <c r="PHB14" s="325"/>
      <c r="PHC14" s="325"/>
      <c r="PHD14" s="325"/>
      <c r="PHE14" s="325"/>
      <c r="PHF14" s="325"/>
      <c r="PHG14" s="325"/>
      <c r="PHH14" s="325"/>
      <c r="PHI14" s="325"/>
      <c r="PHJ14" s="325"/>
      <c r="PHK14" s="325"/>
      <c r="PHL14" s="325"/>
      <c r="PHM14" s="325"/>
      <c r="PHN14" s="325"/>
      <c r="PHO14" s="325"/>
      <c r="PHP14" s="325"/>
      <c r="PHQ14" s="325"/>
      <c r="PHR14" s="325"/>
      <c r="PHS14" s="325"/>
      <c r="PHT14" s="325"/>
      <c r="PHU14" s="325"/>
      <c r="PHV14" s="325"/>
      <c r="PHW14" s="325"/>
      <c r="PHX14" s="325"/>
      <c r="PHY14" s="325"/>
      <c r="PHZ14" s="325"/>
      <c r="PIA14" s="325"/>
      <c r="PIB14" s="325"/>
      <c r="PIC14" s="325"/>
      <c r="PID14" s="325"/>
      <c r="PIE14" s="325"/>
      <c r="PIF14" s="325"/>
      <c r="PIG14" s="325"/>
      <c r="PIH14" s="325"/>
      <c r="PII14" s="325"/>
      <c r="PIJ14" s="325"/>
      <c r="PIK14" s="325"/>
      <c r="PIL14" s="325"/>
      <c r="PIM14" s="325"/>
      <c r="PIN14" s="325"/>
      <c r="PIO14" s="325"/>
      <c r="PIP14" s="325"/>
      <c r="PIQ14" s="325"/>
      <c r="PIR14" s="325"/>
      <c r="PIS14" s="325"/>
      <c r="PIT14" s="325"/>
      <c r="PIU14" s="325"/>
      <c r="PIV14" s="325"/>
      <c r="PIW14" s="325"/>
      <c r="PIX14" s="325"/>
      <c r="PIY14" s="325"/>
      <c r="PIZ14" s="325"/>
      <c r="PJA14" s="325"/>
      <c r="PJB14" s="325"/>
      <c r="PJC14" s="325"/>
      <c r="PJD14" s="325"/>
      <c r="PJE14" s="325"/>
      <c r="PJF14" s="325"/>
      <c r="PJG14" s="325"/>
      <c r="PJH14" s="325"/>
      <c r="PJI14" s="325"/>
      <c r="PJJ14" s="325"/>
      <c r="PJK14" s="325"/>
      <c r="PJL14" s="325"/>
      <c r="PJM14" s="325"/>
      <c r="PJN14" s="325"/>
      <c r="PJO14" s="325"/>
      <c r="PJP14" s="325"/>
      <c r="PJQ14" s="325"/>
      <c r="PJR14" s="325"/>
      <c r="PJS14" s="325"/>
      <c r="PJT14" s="325"/>
      <c r="PJU14" s="325"/>
      <c r="PJV14" s="325"/>
      <c r="PJW14" s="325"/>
      <c r="PJX14" s="325"/>
      <c r="PJY14" s="325"/>
      <c r="PJZ14" s="325"/>
      <c r="PKA14" s="325"/>
      <c r="PKB14" s="325"/>
      <c r="PKC14" s="325"/>
      <c r="PKD14" s="325"/>
      <c r="PKE14" s="325"/>
      <c r="PKF14" s="325"/>
      <c r="PKG14" s="325"/>
      <c r="PKH14" s="325"/>
      <c r="PKI14" s="325"/>
      <c r="PKJ14" s="325"/>
      <c r="PKK14" s="325"/>
      <c r="PKL14" s="325"/>
      <c r="PKM14" s="325"/>
      <c r="PKN14" s="325"/>
      <c r="PKO14" s="325"/>
      <c r="PKP14" s="325"/>
      <c r="PKQ14" s="325"/>
      <c r="PKR14" s="325"/>
      <c r="PKS14" s="325"/>
      <c r="PKT14" s="325"/>
      <c r="PKU14" s="325"/>
      <c r="PKV14" s="325"/>
      <c r="PKW14" s="325"/>
      <c r="PKX14" s="325"/>
      <c r="PKY14" s="325"/>
      <c r="PKZ14" s="325"/>
      <c r="PLA14" s="325"/>
      <c r="PLB14" s="325"/>
      <c r="PLC14" s="325"/>
      <c r="PLD14" s="325"/>
      <c r="PLE14" s="325"/>
      <c r="PLF14" s="325"/>
      <c r="PLG14" s="325"/>
      <c r="PLH14" s="325"/>
      <c r="PLI14" s="325"/>
      <c r="PLJ14" s="325"/>
      <c r="PLK14" s="325"/>
      <c r="PLL14" s="325"/>
      <c r="PLM14" s="325"/>
      <c r="PLN14" s="325"/>
      <c r="PLO14" s="325"/>
      <c r="PLP14" s="325"/>
      <c r="PLQ14" s="325"/>
      <c r="PLR14" s="325"/>
      <c r="PLS14" s="325"/>
      <c r="PLT14" s="325"/>
      <c r="PLU14" s="325"/>
      <c r="PLV14" s="325"/>
      <c r="PLW14" s="325"/>
      <c r="PLX14" s="325"/>
      <c r="PLY14" s="325"/>
      <c r="PLZ14" s="325"/>
      <c r="PMA14" s="325"/>
      <c r="PMB14" s="325"/>
      <c r="PMC14" s="325"/>
      <c r="PMD14" s="325"/>
      <c r="PME14" s="325"/>
      <c r="PMF14" s="325"/>
      <c r="PMG14" s="325"/>
      <c r="PMH14" s="325"/>
      <c r="PMI14" s="325"/>
      <c r="PMJ14" s="325"/>
      <c r="PMK14" s="325"/>
      <c r="PML14" s="325"/>
      <c r="PMM14" s="325"/>
      <c r="PMN14" s="325"/>
      <c r="PMO14" s="325"/>
      <c r="PMP14" s="325"/>
      <c r="PMQ14" s="325"/>
      <c r="PMR14" s="325"/>
      <c r="PMS14" s="325"/>
      <c r="PMT14" s="325"/>
      <c r="PMU14" s="325"/>
      <c r="PMV14" s="325"/>
      <c r="PMW14" s="325"/>
      <c r="PMX14" s="325"/>
      <c r="PMY14" s="325"/>
      <c r="PMZ14" s="325"/>
      <c r="PNA14" s="325"/>
      <c r="PNB14" s="325"/>
      <c r="PNC14" s="325"/>
      <c r="PND14" s="325"/>
      <c r="PNE14" s="325"/>
      <c r="PNF14" s="325"/>
      <c r="PNG14" s="325"/>
      <c r="PNH14" s="325"/>
      <c r="PNI14" s="325"/>
      <c r="PNJ14" s="325"/>
      <c r="PNK14" s="325"/>
      <c r="PNL14" s="325"/>
      <c r="PNM14" s="325"/>
      <c r="PNN14" s="325"/>
      <c r="PNO14" s="325"/>
      <c r="PNP14" s="325"/>
      <c r="PNQ14" s="325"/>
      <c r="PNR14" s="325"/>
      <c r="PNS14" s="325"/>
      <c r="PNT14" s="325"/>
      <c r="PNU14" s="325"/>
      <c r="PNV14" s="325"/>
      <c r="PNW14" s="325"/>
      <c r="PNX14" s="325"/>
      <c r="PNY14" s="325"/>
      <c r="PNZ14" s="325"/>
      <c r="POA14" s="325"/>
      <c r="POB14" s="325"/>
      <c r="POC14" s="325"/>
      <c r="POD14" s="325"/>
      <c r="POE14" s="325"/>
      <c r="POF14" s="325"/>
      <c r="POG14" s="325"/>
      <c r="POH14" s="325"/>
      <c r="POI14" s="325"/>
      <c r="POJ14" s="325"/>
      <c r="POK14" s="325"/>
      <c r="POL14" s="325"/>
      <c r="POM14" s="325"/>
      <c r="PON14" s="325"/>
      <c r="POO14" s="325"/>
      <c r="POP14" s="325"/>
      <c r="POQ14" s="325"/>
      <c r="POR14" s="325"/>
      <c r="POS14" s="325"/>
      <c r="POT14" s="325"/>
      <c r="POU14" s="325"/>
      <c r="POV14" s="325"/>
      <c r="POW14" s="325"/>
      <c r="POX14" s="325"/>
      <c r="POY14" s="325"/>
      <c r="POZ14" s="325"/>
      <c r="PPA14" s="325"/>
      <c r="PPB14" s="325"/>
      <c r="PPC14" s="325"/>
      <c r="PPD14" s="325"/>
      <c r="PPE14" s="325"/>
      <c r="PPF14" s="325"/>
      <c r="PPG14" s="325"/>
      <c r="PPH14" s="325"/>
      <c r="PPI14" s="325"/>
      <c r="PPJ14" s="325"/>
      <c r="PPK14" s="325"/>
      <c r="PPL14" s="325"/>
      <c r="PPM14" s="325"/>
      <c r="PPN14" s="325"/>
      <c r="PPO14" s="325"/>
      <c r="PPP14" s="325"/>
      <c r="PPQ14" s="325"/>
      <c r="PPR14" s="325"/>
      <c r="PPS14" s="325"/>
      <c r="PPT14" s="325"/>
      <c r="PPU14" s="325"/>
      <c r="PPV14" s="325"/>
      <c r="PPW14" s="325"/>
      <c r="PPX14" s="325"/>
      <c r="PPY14" s="325"/>
      <c r="PPZ14" s="325"/>
      <c r="PQA14" s="325"/>
      <c r="PQB14" s="325"/>
      <c r="PQC14" s="325"/>
      <c r="PQD14" s="325"/>
      <c r="PQE14" s="325"/>
      <c r="PQF14" s="325"/>
      <c r="PQG14" s="325"/>
      <c r="PQH14" s="325"/>
      <c r="PQI14" s="325"/>
      <c r="PQJ14" s="325"/>
      <c r="PQK14" s="325"/>
      <c r="PQL14" s="325"/>
      <c r="PQM14" s="325"/>
      <c r="PQN14" s="325"/>
      <c r="PQO14" s="325"/>
      <c r="PQP14" s="325"/>
      <c r="PQQ14" s="325"/>
      <c r="PQR14" s="325"/>
      <c r="PQS14" s="325"/>
      <c r="PQT14" s="325"/>
      <c r="PQU14" s="325"/>
      <c r="PQV14" s="325"/>
      <c r="PQW14" s="325"/>
      <c r="PQX14" s="325"/>
      <c r="PQY14" s="325"/>
      <c r="PQZ14" s="325"/>
      <c r="PRA14" s="325"/>
      <c r="PRB14" s="325"/>
      <c r="PRC14" s="325"/>
      <c r="PRD14" s="325"/>
      <c r="PRE14" s="325"/>
      <c r="PRF14" s="325"/>
      <c r="PRG14" s="325"/>
      <c r="PRH14" s="325"/>
      <c r="PRI14" s="325"/>
      <c r="PRJ14" s="325"/>
      <c r="PRK14" s="325"/>
      <c r="PRL14" s="325"/>
      <c r="PRM14" s="325"/>
      <c r="PRN14" s="325"/>
      <c r="PRO14" s="325"/>
      <c r="PRP14" s="325"/>
      <c r="PRQ14" s="325"/>
      <c r="PRR14" s="325"/>
      <c r="PRS14" s="325"/>
      <c r="PRT14" s="325"/>
      <c r="PRU14" s="325"/>
      <c r="PRV14" s="325"/>
      <c r="PRW14" s="325"/>
      <c r="PRX14" s="325"/>
      <c r="PRY14" s="325"/>
      <c r="PRZ14" s="325"/>
      <c r="PSA14" s="325"/>
      <c r="PSB14" s="325"/>
      <c r="PSC14" s="325"/>
      <c r="PSD14" s="325"/>
      <c r="PSE14" s="325"/>
      <c r="PSF14" s="325"/>
      <c r="PSG14" s="325"/>
      <c r="PSH14" s="325"/>
      <c r="PSI14" s="325"/>
      <c r="PSJ14" s="325"/>
      <c r="PSK14" s="325"/>
      <c r="PSL14" s="325"/>
      <c r="PSM14" s="325"/>
      <c r="PSN14" s="325"/>
      <c r="PSO14" s="325"/>
      <c r="PSP14" s="325"/>
      <c r="PSQ14" s="325"/>
      <c r="PSR14" s="325"/>
      <c r="PSS14" s="325"/>
      <c r="PST14" s="325"/>
      <c r="PSU14" s="325"/>
      <c r="PSV14" s="325"/>
      <c r="PSW14" s="325"/>
      <c r="PSX14" s="325"/>
      <c r="PSY14" s="325"/>
      <c r="PSZ14" s="325"/>
      <c r="PTA14" s="325"/>
      <c r="PTB14" s="325"/>
      <c r="PTC14" s="325"/>
      <c r="PTD14" s="325"/>
      <c r="PTE14" s="325"/>
      <c r="PTF14" s="325"/>
      <c r="PTG14" s="325"/>
      <c r="PTH14" s="325"/>
      <c r="PTI14" s="325"/>
      <c r="PTJ14" s="325"/>
      <c r="PTK14" s="325"/>
      <c r="PTL14" s="325"/>
      <c r="PTM14" s="325"/>
      <c r="PTN14" s="325"/>
      <c r="PTO14" s="325"/>
      <c r="PTP14" s="325"/>
      <c r="PTQ14" s="325"/>
      <c r="PTR14" s="325"/>
      <c r="PTS14" s="325"/>
      <c r="PTT14" s="325"/>
      <c r="PTU14" s="325"/>
      <c r="PTV14" s="325"/>
      <c r="PTW14" s="325"/>
      <c r="PTX14" s="325"/>
      <c r="PTY14" s="325"/>
      <c r="PTZ14" s="325"/>
      <c r="PUA14" s="325"/>
      <c r="PUB14" s="325"/>
      <c r="PUC14" s="325"/>
      <c r="PUD14" s="325"/>
      <c r="PUE14" s="325"/>
      <c r="PUF14" s="325"/>
      <c r="PUG14" s="325"/>
      <c r="PUH14" s="325"/>
      <c r="PUI14" s="325"/>
      <c r="PUJ14" s="325"/>
      <c r="PUK14" s="325"/>
      <c r="PUL14" s="325"/>
      <c r="PUM14" s="325"/>
      <c r="PUN14" s="325"/>
      <c r="PUO14" s="325"/>
      <c r="PUP14" s="325"/>
      <c r="PUQ14" s="325"/>
      <c r="PUR14" s="325"/>
      <c r="PUS14" s="325"/>
      <c r="PUT14" s="325"/>
      <c r="PUU14" s="325"/>
      <c r="PUV14" s="325"/>
      <c r="PUW14" s="325"/>
      <c r="PUX14" s="325"/>
      <c r="PUY14" s="325"/>
      <c r="PUZ14" s="325"/>
      <c r="PVA14" s="325"/>
      <c r="PVB14" s="325"/>
      <c r="PVC14" s="325"/>
      <c r="PVD14" s="325"/>
      <c r="PVE14" s="325"/>
      <c r="PVF14" s="325"/>
      <c r="PVG14" s="325"/>
      <c r="PVH14" s="325"/>
      <c r="PVI14" s="325"/>
      <c r="PVJ14" s="325"/>
      <c r="PVK14" s="325"/>
      <c r="PVL14" s="325"/>
      <c r="PVM14" s="325"/>
      <c r="PVN14" s="325"/>
      <c r="PVO14" s="325"/>
      <c r="PVP14" s="325"/>
      <c r="PVQ14" s="325"/>
      <c r="PVR14" s="325"/>
      <c r="PVS14" s="325"/>
      <c r="PVT14" s="325"/>
      <c r="PVU14" s="325"/>
      <c r="PVV14" s="325"/>
      <c r="PVW14" s="325"/>
      <c r="PVX14" s="325"/>
      <c r="PVY14" s="325"/>
      <c r="PVZ14" s="325"/>
      <c r="PWA14" s="325"/>
      <c r="PWB14" s="325"/>
      <c r="PWC14" s="325"/>
      <c r="PWD14" s="325"/>
      <c r="PWE14" s="325"/>
      <c r="PWF14" s="325"/>
      <c r="PWG14" s="325"/>
      <c r="PWH14" s="325"/>
      <c r="PWI14" s="325"/>
      <c r="PWJ14" s="325"/>
      <c r="PWK14" s="325"/>
      <c r="PWL14" s="325"/>
      <c r="PWM14" s="325"/>
      <c r="PWN14" s="325"/>
      <c r="PWO14" s="325"/>
      <c r="PWP14" s="325"/>
      <c r="PWQ14" s="325"/>
      <c r="PWR14" s="325"/>
      <c r="PWS14" s="325"/>
      <c r="PWT14" s="325"/>
      <c r="PWU14" s="325"/>
      <c r="PWV14" s="325"/>
      <c r="PWW14" s="325"/>
      <c r="PWX14" s="325"/>
      <c r="PWY14" s="325"/>
      <c r="PWZ14" s="325"/>
      <c r="PXA14" s="325"/>
      <c r="PXB14" s="325"/>
      <c r="PXC14" s="325"/>
      <c r="PXD14" s="325"/>
      <c r="PXE14" s="325"/>
      <c r="PXF14" s="325"/>
      <c r="PXG14" s="325"/>
      <c r="PXH14" s="325"/>
      <c r="PXI14" s="325"/>
      <c r="PXJ14" s="325"/>
      <c r="PXK14" s="325"/>
      <c r="PXL14" s="325"/>
      <c r="PXM14" s="325"/>
      <c r="PXN14" s="325"/>
      <c r="PXO14" s="325"/>
      <c r="PXP14" s="325"/>
      <c r="PXQ14" s="325"/>
      <c r="PXR14" s="325"/>
      <c r="PXS14" s="325"/>
      <c r="PXT14" s="325"/>
      <c r="PXU14" s="325"/>
      <c r="PXV14" s="325"/>
      <c r="PXW14" s="325"/>
      <c r="PXX14" s="325"/>
      <c r="PXY14" s="325"/>
      <c r="PXZ14" s="325"/>
      <c r="PYA14" s="325"/>
      <c r="PYB14" s="325"/>
      <c r="PYC14" s="325"/>
      <c r="PYD14" s="325"/>
      <c r="PYE14" s="325"/>
      <c r="PYF14" s="325"/>
      <c r="PYG14" s="325"/>
      <c r="PYH14" s="325"/>
      <c r="PYI14" s="325"/>
      <c r="PYJ14" s="325"/>
      <c r="PYK14" s="325"/>
      <c r="PYL14" s="325"/>
      <c r="PYM14" s="325"/>
      <c r="PYN14" s="325"/>
      <c r="PYO14" s="325"/>
      <c r="PYP14" s="325"/>
      <c r="PYQ14" s="325"/>
      <c r="PYR14" s="325"/>
      <c r="PYS14" s="325"/>
      <c r="PYT14" s="325"/>
      <c r="PYU14" s="325"/>
      <c r="PYV14" s="325"/>
      <c r="PYW14" s="325"/>
      <c r="PYX14" s="325"/>
      <c r="PYY14" s="325"/>
      <c r="PYZ14" s="325"/>
      <c r="PZA14" s="325"/>
      <c r="PZB14" s="325"/>
      <c r="PZC14" s="325"/>
      <c r="PZD14" s="325"/>
      <c r="PZE14" s="325"/>
      <c r="PZF14" s="325"/>
      <c r="PZG14" s="325"/>
      <c r="PZH14" s="325"/>
      <c r="PZI14" s="325"/>
      <c r="PZJ14" s="325"/>
      <c r="PZK14" s="325"/>
      <c r="PZL14" s="325"/>
      <c r="PZM14" s="325"/>
      <c r="PZN14" s="325"/>
      <c r="PZO14" s="325"/>
      <c r="PZP14" s="325"/>
      <c r="PZQ14" s="325"/>
      <c r="PZR14" s="325"/>
      <c r="PZS14" s="325"/>
      <c r="PZT14" s="325"/>
      <c r="PZU14" s="325"/>
      <c r="PZV14" s="325"/>
      <c r="PZW14" s="325"/>
      <c r="PZX14" s="325"/>
      <c r="PZY14" s="325"/>
      <c r="PZZ14" s="325"/>
      <c r="QAA14" s="325"/>
      <c r="QAB14" s="325"/>
      <c r="QAC14" s="325"/>
      <c r="QAD14" s="325"/>
      <c r="QAE14" s="325"/>
      <c r="QAF14" s="325"/>
      <c r="QAG14" s="325"/>
      <c r="QAH14" s="325"/>
      <c r="QAI14" s="325"/>
      <c r="QAJ14" s="325"/>
      <c r="QAK14" s="325"/>
      <c r="QAL14" s="325"/>
      <c r="QAM14" s="325"/>
      <c r="QAN14" s="325"/>
      <c r="QAO14" s="325"/>
      <c r="QAP14" s="325"/>
      <c r="QAQ14" s="325"/>
      <c r="QAR14" s="325"/>
      <c r="QAS14" s="325"/>
      <c r="QAT14" s="325"/>
      <c r="QAU14" s="325"/>
      <c r="QAV14" s="325"/>
      <c r="QAW14" s="325"/>
      <c r="QAX14" s="325"/>
      <c r="QAY14" s="325"/>
      <c r="QAZ14" s="325"/>
      <c r="QBA14" s="325"/>
      <c r="QBB14" s="325"/>
      <c r="QBC14" s="325"/>
      <c r="QBD14" s="325"/>
      <c r="QBE14" s="325"/>
      <c r="QBF14" s="325"/>
      <c r="QBG14" s="325"/>
      <c r="QBH14" s="325"/>
      <c r="QBI14" s="325"/>
      <c r="QBJ14" s="325"/>
      <c r="QBK14" s="325"/>
      <c r="QBL14" s="325"/>
      <c r="QBM14" s="325"/>
      <c r="QBN14" s="325"/>
      <c r="QBO14" s="325"/>
      <c r="QBP14" s="325"/>
      <c r="QBQ14" s="325"/>
      <c r="QBR14" s="325"/>
      <c r="QBS14" s="325"/>
      <c r="QBT14" s="325"/>
      <c r="QBU14" s="325"/>
      <c r="QBV14" s="325"/>
      <c r="QBW14" s="325"/>
      <c r="QBX14" s="325"/>
      <c r="QBY14" s="325"/>
      <c r="QBZ14" s="325"/>
      <c r="QCA14" s="325"/>
      <c r="QCB14" s="325"/>
      <c r="QCC14" s="325"/>
      <c r="QCD14" s="325"/>
      <c r="QCE14" s="325"/>
      <c r="QCF14" s="325"/>
      <c r="QCG14" s="325"/>
      <c r="QCH14" s="325"/>
      <c r="QCI14" s="325"/>
      <c r="QCJ14" s="325"/>
      <c r="QCK14" s="325"/>
      <c r="QCL14" s="325"/>
      <c r="QCM14" s="325"/>
      <c r="QCN14" s="325"/>
      <c r="QCO14" s="325"/>
      <c r="QCP14" s="325"/>
      <c r="QCQ14" s="325"/>
      <c r="QCR14" s="325"/>
      <c r="QCS14" s="325"/>
      <c r="QCT14" s="325"/>
      <c r="QCU14" s="325"/>
      <c r="QCV14" s="325"/>
      <c r="QCW14" s="325"/>
      <c r="QCX14" s="325"/>
      <c r="QCY14" s="325"/>
      <c r="QCZ14" s="325"/>
      <c r="QDA14" s="325"/>
      <c r="QDB14" s="325"/>
      <c r="QDC14" s="325"/>
      <c r="QDD14" s="325"/>
      <c r="QDE14" s="325"/>
      <c r="QDF14" s="325"/>
      <c r="QDG14" s="325"/>
      <c r="QDH14" s="325"/>
      <c r="QDI14" s="325"/>
      <c r="QDJ14" s="325"/>
      <c r="QDK14" s="325"/>
      <c r="QDL14" s="325"/>
      <c r="QDM14" s="325"/>
      <c r="QDN14" s="325"/>
      <c r="QDO14" s="325"/>
      <c r="QDP14" s="325"/>
      <c r="QDQ14" s="325"/>
      <c r="QDR14" s="325"/>
      <c r="QDS14" s="325"/>
      <c r="QDT14" s="325"/>
      <c r="QDU14" s="325"/>
      <c r="QDV14" s="325"/>
      <c r="QDW14" s="325"/>
      <c r="QDX14" s="325"/>
      <c r="QDY14" s="325"/>
      <c r="QDZ14" s="325"/>
      <c r="QEA14" s="325"/>
      <c r="QEB14" s="325"/>
      <c r="QEC14" s="325"/>
      <c r="QED14" s="325"/>
      <c r="QEE14" s="325"/>
      <c r="QEF14" s="325"/>
      <c r="QEG14" s="325"/>
      <c r="QEH14" s="325"/>
      <c r="QEI14" s="325"/>
      <c r="QEJ14" s="325"/>
      <c r="QEK14" s="325"/>
      <c r="QEL14" s="325"/>
      <c r="QEM14" s="325"/>
      <c r="QEN14" s="325"/>
      <c r="QEO14" s="325"/>
      <c r="QEP14" s="325"/>
      <c r="QEQ14" s="325"/>
      <c r="QER14" s="325"/>
      <c r="QES14" s="325"/>
      <c r="QET14" s="325"/>
      <c r="QEU14" s="325"/>
      <c r="QEV14" s="325"/>
      <c r="QEW14" s="325"/>
      <c r="QEX14" s="325"/>
      <c r="QEY14" s="325"/>
      <c r="QEZ14" s="325"/>
      <c r="QFA14" s="325"/>
      <c r="QFB14" s="325"/>
      <c r="QFC14" s="325"/>
      <c r="QFD14" s="325"/>
      <c r="QFE14" s="325"/>
      <c r="QFF14" s="325"/>
      <c r="QFG14" s="325"/>
      <c r="QFH14" s="325"/>
      <c r="QFI14" s="325"/>
      <c r="QFJ14" s="325"/>
      <c r="QFK14" s="325"/>
      <c r="QFL14" s="325"/>
      <c r="QFM14" s="325"/>
      <c r="QFN14" s="325"/>
      <c r="QFO14" s="325"/>
      <c r="QFP14" s="325"/>
      <c r="QFQ14" s="325"/>
      <c r="QFR14" s="325"/>
      <c r="QFS14" s="325"/>
      <c r="QFT14" s="325"/>
      <c r="QFU14" s="325"/>
      <c r="QFV14" s="325"/>
      <c r="QFW14" s="325"/>
      <c r="QFX14" s="325"/>
      <c r="QFY14" s="325"/>
      <c r="QFZ14" s="325"/>
      <c r="QGA14" s="325"/>
      <c r="QGB14" s="325"/>
      <c r="QGC14" s="325"/>
      <c r="QGD14" s="325"/>
      <c r="QGE14" s="325"/>
      <c r="QGF14" s="325"/>
      <c r="QGG14" s="325"/>
      <c r="QGH14" s="325"/>
      <c r="QGI14" s="325"/>
      <c r="QGJ14" s="325"/>
      <c r="QGK14" s="325"/>
      <c r="QGL14" s="325"/>
      <c r="QGM14" s="325"/>
      <c r="QGN14" s="325"/>
      <c r="QGO14" s="325"/>
      <c r="QGP14" s="325"/>
      <c r="QGQ14" s="325"/>
      <c r="QGR14" s="325"/>
      <c r="QGS14" s="325"/>
      <c r="QGT14" s="325"/>
      <c r="QGU14" s="325"/>
      <c r="QGV14" s="325"/>
      <c r="QGW14" s="325"/>
      <c r="QGX14" s="325"/>
      <c r="QGY14" s="325"/>
      <c r="QGZ14" s="325"/>
      <c r="QHA14" s="325"/>
      <c r="QHB14" s="325"/>
      <c r="QHC14" s="325"/>
      <c r="QHD14" s="325"/>
      <c r="QHE14" s="325"/>
      <c r="QHF14" s="325"/>
      <c r="QHG14" s="325"/>
      <c r="QHH14" s="325"/>
      <c r="QHI14" s="325"/>
      <c r="QHJ14" s="325"/>
      <c r="QHK14" s="325"/>
      <c r="QHL14" s="325"/>
      <c r="QHM14" s="325"/>
      <c r="QHN14" s="325"/>
      <c r="QHO14" s="325"/>
      <c r="QHP14" s="325"/>
      <c r="QHQ14" s="325"/>
      <c r="QHR14" s="325"/>
      <c r="QHS14" s="325"/>
      <c r="QHT14" s="325"/>
      <c r="QHU14" s="325"/>
      <c r="QHV14" s="325"/>
      <c r="QHW14" s="325"/>
      <c r="QHX14" s="325"/>
      <c r="QHY14" s="325"/>
      <c r="QHZ14" s="325"/>
      <c r="QIA14" s="325"/>
      <c r="QIB14" s="325"/>
      <c r="QIC14" s="325"/>
      <c r="QID14" s="325"/>
      <c r="QIE14" s="325"/>
      <c r="QIF14" s="325"/>
      <c r="QIG14" s="325"/>
      <c r="QIH14" s="325"/>
      <c r="QII14" s="325"/>
      <c r="QIJ14" s="325"/>
      <c r="QIK14" s="325"/>
      <c r="QIL14" s="325"/>
      <c r="QIM14" s="325"/>
      <c r="QIN14" s="325"/>
      <c r="QIO14" s="325"/>
      <c r="QIP14" s="325"/>
      <c r="QIQ14" s="325"/>
      <c r="QIR14" s="325"/>
      <c r="QIS14" s="325"/>
      <c r="QIT14" s="325"/>
      <c r="QIU14" s="325"/>
      <c r="QIV14" s="325"/>
      <c r="QIW14" s="325"/>
      <c r="QIX14" s="325"/>
      <c r="QIY14" s="325"/>
      <c r="QIZ14" s="325"/>
      <c r="QJA14" s="325"/>
      <c r="QJB14" s="325"/>
      <c r="QJC14" s="325"/>
      <c r="QJD14" s="325"/>
      <c r="QJE14" s="325"/>
      <c r="QJF14" s="325"/>
      <c r="QJG14" s="325"/>
      <c r="QJH14" s="325"/>
      <c r="QJI14" s="325"/>
      <c r="QJJ14" s="325"/>
      <c r="QJK14" s="325"/>
      <c r="QJL14" s="325"/>
      <c r="QJM14" s="325"/>
      <c r="QJN14" s="325"/>
      <c r="QJO14" s="325"/>
      <c r="QJP14" s="325"/>
      <c r="QJQ14" s="325"/>
      <c r="QJR14" s="325"/>
      <c r="QJS14" s="325"/>
      <c r="QJT14" s="325"/>
      <c r="QJU14" s="325"/>
      <c r="QJV14" s="325"/>
      <c r="QJW14" s="325"/>
      <c r="QJX14" s="325"/>
      <c r="QJY14" s="325"/>
      <c r="QJZ14" s="325"/>
      <c r="QKA14" s="325"/>
      <c r="QKB14" s="325"/>
      <c r="QKC14" s="325"/>
      <c r="QKD14" s="325"/>
      <c r="QKE14" s="325"/>
      <c r="QKF14" s="325"/>
      <c r="QKG14" s="325"/>
      <c r="QKH14" s="325"/>
      <c r="QKI14" s="325"/>
      <c r="QKJ14" s="325"/>
      <c r="QKK14" s="325"/>
      <c r="QKL14" s="325"/>
      <c r="QKM14" s="325"/>
      <c r="QKN14" s="325"/>
      <c r="QKO14" s="325"/>
      <c r="QKP14" s="325"/>
      <c r="QKQ14" s="325"/>
      <c r="QKR14" s="325"/>
      <c r="QKS14" s="325"/>
      <c r="QKT14" s="325"/>
      <c r="QKU14" s="325"/>
      <c r="QKV14" s="325"/>
      <c r="QKW14" s="325"/>
      <c r="QKX14" s="325"/>
      <c r="QKY14" s="325"/>
      <c r="QKZ14" s="325"/>
      <c r="QLA14" s="325"/>
      <c r="QLB14" s="325"/>
      <c r="QLC14" s="325"/>
      <c r="QLD14" s="325"/>
      <c r="QLE14" s="325"/>
      <c r="QLF14" s="325"/>
      <c r="QLG14" s="325"/>
      <c r="QLH14" s="325"/>
      <c r="QLI14" s="325"/>
      <c r="QLJ14" s="325"/>
      <c r="QLK14" s="325"/>
      <c r="QLL14" s="325"/>
      <c r="QLM14" s="325"/>
      <c r="QLN14" s="325"/>
      <c r="QLO14" s="325"/>
      <c r="QLP14" s="325"/>
      <c r="QLQ14" s="325"/>
      <c r="QLR14" s="325"/>
      <c r="QLS14" s="325"/>
      <c r="QLT14" s="325"/>
      <c r="QLU14" s="325"/>
      <c r="QLV14" s="325"/>
      <c r="QLW14" s="325"/>
      <c r="QLX14" s="325"/>
      <c r="QLY14" s="325"/>
      <c r="QLZ14" s="325"/>
      <c r="QMA14" s="325"/>
      <c r="QMB14" s="325"/>
      <c r="QMC14" s="325"/>
      <c r="QMD14" s="325"/>
      <c r="QME14" s="325"/>
      <c r="QMF14" s="325"/>
      <c r="QMG14" s="325"/>
      <c r="QMH14" s="325"/>
      <c r="QMI14" s="325"/>
      <c r="QMJ14" s="325"/>
      <c r="QMK14" s="325"/>
      <c r="QML14" s="325"/>
      <c r="QMM14" s="325"/>
      <c r="QMN14" s="325"/>
      <c r="QMO14" s="325"/>
      <c r="QMP14" s="325"/>
      <c r="QMQ14" s="325"/>
      <c r="QMR14" s="325"/>
      <c r="QMS14" s="325"/>
      <c r="QMT14" s="325"/>
      <c r="QMU14" s="325"/>
      <c r="QMV14" s="325"/>
      <c r="QMW14" s="325"/>
      <c r="QMX14" s="325"/>
      <c r="QMY14" s="325"/>
      <c r="QMZ14" s="325"/>
      <c r="QNA14" s="325"/>
      <c r="QNB14" s="325"/>
      <c r="QNC14" s="325"/>
      <c r="QND14" s="325"/>
      <c r="QNE14" s="325"/>
      <c r="QNF14" s="325"/>
      <c r="QNG14" s="325"/>
      <c r="QNH14" s="325"/>
      <c r="QNI14" s="325"/>
      <c r="QNJ14" s="325"/>
      <c r="QNK14" s="325"/>
      <c r="QNL14" s="325"/>
      <c r="QNM14" s="325"/>
      <c r="QNN14" s="325"/>
      <c r="QNO14" s="325"/>
      <c r="QNP14" s="325"/>
      <c r="QNQ14" s="325"/>
      <c r="QNR14" s="325"/>
      <c r="QNS14" s="325"/>
      <c r="QNT14" s="325"/>
      <c r="QNU14" s="325"/>
      <c r="QNV14" s="325"/>
      <c r="QNW14" s="325"/>
      <c r="QNX14" s="325"/>
      <c r="QNY14" s="325"/>
      <c r="QNZ14" s="325"/>
      <c r="QOA14" s="325"/>
      <c r="QOB14" s="325"/>
      <c r="QOC14" s="325"/>
      <c r="QOD14" s="325"/>
      <c r="QOE14" s="325"/>
      <c r="QOF14" s="325"/>
      <c r="QOG14" s="325"/>
      <c r="QOH14" s="325"/>
      <c r="QOI14" s="325"/>
      <c r="QOJ14" s="325"/>
      <c r="QOK14" s="325"/>
      <c r="QOL14" s="325"/>
      <c r="QOM14" s="325"/>
      <c r="QON14" s="325"/>
      <c r="QOO14" s="325"/>
      <c r="QOP14" s="325"/>
      <c r="QOQ14" s="325"/>
      <c r="QOR14" s="325"/>
      <c r="QOS14" s="325"/>
      <c r="QOT14" s="325"/>
      <c r="QOU14" s="325"/>
      <c r="QOV14" s="325"/>
      <c r="QOW14" s="325"/>
      <c r="QOX14" s="325"/>
      <c r="QOY14" s="325"/>
      <c r="QOZ14" s="325"/>
      <c r="QPA14" s="325"/>
      <c r="QPB14" s="325"/>
      <c r="QPC14" s="325"/>
      <c r="QPD14" s="325"/>
      <c r="QPE14" s="325"/>
      <c r="QPF14" s="325"/>
      <c r="QPG14" s="325"/>
      <c r="QPH14" s="325"/>
      <c r="QPI14" s="325"/>
      <c r="QPJ14" s="325"/>
      <c r="QPK14" s="325"/>
      <c r="QPL14" s="325"/>
      <c r="QPM14" s="325"/>
      <c r="QPN14" s="325"/>
      <c r="QPO14" s="325"/>
      <c r="QPP14" s="325"/>
      <c r="QPQ14" s="325"/>
      <c r="QPR14" s="325"/>
      <c r="QPS14" s="325"/>
      <c r="QPT14" s="325"/>
      <c r="QPU14" s="325"/>
      <c r="QPV14" s="325"/>
      <c r="QPW14" s="325"/>
      <c r="QPX14" s="325"/>
      <c r="QPY14" s="325"/>
      <c r="QPZ14" s="325"/>
      <c r="QQA14" s="325"/>
      <c r="QQB14" s="325"/>
      <c r="QQC14" s="325"/>
      <c r="QQD14" s="325"/>
      <c r="QQE14" s="325"/>
      <c r="QQF14" s="325"/>
      <c r="QQG14" s="325"/>
      <c r="QQH14" s="325"/>
      <c r="QQI14" s="325"/>
      <c r="QQJ14" s="325"/>
      <c r="QQK14" s="325"/>
      <c r="QQL14" s="325"/>
      <c r="QQM14" s="325"/>
      <c r="QQN14" s="325"/>
      <c r="QQO14" s="325"/>
      <c r="QQP14" s="325"/>
      <c r="QQQ14" s="325"/>
      <c r="QQR14" s="325"/>
      <c r="QQS14" s="325"/>
      <c r="QQT14" s="325"/>
      <c r="QQU14" s="325"/>
      <c r="QQV14" s="325"/>
      <c r="QQW14" s="325"/>
      <c r="QQX14" s="325"/>
      <c r="QQY14" s="325"/>
      <c r="QQZ14" s="325"/>
      <c r="QRA14" s="325"/>
      <c r="QRB14" s="325"/>
      <c r="QRC14" s="325"/>
      <c r="QRD14" s="325"/>
      <c r="QRE14" s="325"/>
      <c r="QRF14" s="325"/>
      <c r="QRG14" s="325"/>
      <c r="QRH14" s="325"/>
      <c r="QRI14" s="325"/>
      <c r="QRJ14" s="325"/>
      <c r="QRK14" s="325"/>
      <c r="QRL14" s="325"/>
      <c r="QRM14" s="325"/>
      <c r="QRN14" s="325"/>
      <c r="QRO14" s="325"/>
      <c r="QRP14" s="325"/>
      <c r="QRQ14" s="325"/>
      <c r="QRR14" s="325"/>
      <c r="QRS14" s="325"/>
      <c r="QRT14" s="325"/>
      <c r="QRU14" s="325"/>
      <c r="QRV14" s="325"/>
      <c r="QRW14" s="325"/>
      <c r="QRX14" s="325"/>
      <c r="QRY14" s="325"/>
      <c r="QRZ14" s="325"/>
      <c r="QSA14" s="325"/>
      <c r="QSB14" s="325"/>
      <c r="QSC14" s="325"/>
      <c r="QSD14" s="325"/>
      <c r="QSE14" s="325"/>
      <c r="QSF14" s="325"/>
      <c r="QSG14" s="325"/>
      <c r="QSH14" s="325"/>
      <c r="QSI14" s="325"/>
      <c r="QSJ14" s="325"/>
      <c r="QSK14" s="325"/>
      <c r="QSL14" s="325"/>
      <c r="QSM14" s="325"/>
      <c r="QSN14" s="325"/>
      <c r="QSO14" s="325"/>
      <c r="QSP14" s="325"/>
      <c r="QSQ14" s="325"/>
      <c r="QSR14" s="325"/>
      <c r="QSS14" s="325"/>
      <c r="QST14" s="325"/>
      <c r="QSU14" s="325"/>
      <c r="QSV14" s="325"/>
      <c r="QSW14" s="325"/>
      <c r="QSX14" s="325"/>
      <c r="QSY14" s="325"/>
      <c r="QSZ14" s="325"/>
      <c r="QTA14" s="325"/>
      <c r="QTB14" s="325"/>
      <c r="QTC14" s="325"/>
      <c r="QTD14" s="325"/>
      <c r="QTE14" s="325"/>
      <c r="QTF14" s="325"/>
      <c r="QTG14" s="325"/>
      <c r="QTH14" s="325"/>
      <c r="QTI14" s="325"/>
      <c r="QTJ14" s="325"/>
      <c r="QTK14" s="325"/>
      <c r="QTL14" s="325"/>
      <c r="QTM14" s="325"/>
      <c r="QTN14" s="325"/>
      <c r="QTO14" s="325"/>
      <c r="QTP14" s="325"/>
      <c r="QTQ14" s="325"/>
      <c r="QTR14" s="325"/>
      <c r="QTS14" s="325"/>
      <c r="QTT14" s="325"/>
      <c r="QTU14" s="325"/>
      <c r="QTV14" s="325"/>
      <c r="QTW14" s="325"/>
      <c r="QTX14" s="325"/>
      <c r="QTY14" s="325"/>
      <c r="QTZ14" s="325"/>
      <c r="QUA14" s="325"/>
      <c r="QUB14" s="325"/>
      <c r="QUC14" s="325"/>
      <c r="QUD14" s="325"/>
      <c r="QUE14" s="325"/>
      <c r="QUF14" s="325"/>
      <c r="QUG14" s="325"/>
      <c r="QUH14" s="325"/>
      <c r="QUI14" s="325"/>
      <c r="QUJ14" s="325"/>
      <c r="QUK14" s="325"/>
      <c r="QUL14" s="325"/>
      <c r="QUM14" s="325"/>
      <c r="QUN14" s="325"/>
      <c r="QUO14" s="325"/>
      <c r="QUP14" s="325"/>
      <c r="QUQ14" s="325"/>
      <c r="QUR14" s="325"/>
      <c r="QUS14" s="325"/>
      <c r="QUT14" s="325"/>
      <c r="QUU14" s="325"/>
      <c r="QUV14" s="325"/>
      <c r="QUW14" s="325"/>
      <c r="QUX14" s="325"/>
      <c r="QUY14" s="325"/>
      <c r="QUZ14" s="325"/>
      <c r="QVA14" s="325"/>
      <c r="QVB14" s="325"/>
      <c r="QVC14" s="325"/>
      <c r="QVD14" s="325"/>
      <c r="QVE14" s="325"/>
      <c r="QVF14" s="325"/>
      <c r="QVG14" s="325"/>
      <c r="QVH14" s="325"/>
      <c r="QVI14" s="325"/>
      <c r="QVJ14" s="325"/>
      <c r="QVK14" s="325"/>
      <c r="QVL14" s="325"/>
      <c r="QVM14" s="325"/>
      <c r="QVN14" s="325"/>
      <c r="QVO14" s="325"/>
      <c r="QVP14" s="325"/>
      <c r="QVQ14" s="325"/>
      <c r="QVR14" s="325"/>
      <c r="QVS14" s="325"/>
      <c r="QVT14" s="325"/>
      <c r="QVU14" s="325"/>
      <c r="QVV14" s="325"/>
      <c r="QVW14" s="325"/>
      <c r="QVX14" s="325"/>
      <c r="QVY14" s="325"/>
      <c r="QVZ14" s="325"/>
      <c r="QWA14" s="325"/>
      <c r="QWB14" s="325"/>
      <c r="QWC14" s="325"/>
      <c r="QWD14" s="325"/>
      <c r="QWE14" s="325"/>
      <c r="QWF14" s="325"/>
      <c r="QWG14" s="325"/>
      <c r="QWH14" s="325"/>
      <c r="QWI14" s="325"/>
      <c r="QWJ14" s="325"/>
      <c r="QWK14" s="325"/>
      <c r="QWL14" s="325"/>
      <c r="QWM14" s="325"/>
      <c r="QWN14" s="325"/>
      <c r="QWO14" s="325"/>
      <c r="QWP14" s="325"/>
      <c r="QWQ14" s="325"/>
      <c r="QWR14" s="325"/>
      <c r="QWS14" s="325"/>
      <c r="QWT14" s="325"/>
      <c r="QWU14" s="325"/>
      <c r="QWV14" s="325"/>
      <c r="QWW14" s="325"/>
      <c r="QWX14" s="325"/>
      <c r="QWY14" s="325"/>
      <c r="QWZ14" s="325"/>
      <c r="QXA14" s="325"/>
      <c r="QXB14" s="325"/>
      <c r="QXC14" s="325"/>
      <c r="QXD14" s="325"/>
      <c r="QXE14" s="325"/>
      <c r="QXF14" s="325"/>
      <c r="QXG14" s="325"/>
      <c r="QXH14" s="325"/>
      <c r="QXI14" s="325"/>
      <c r="QXJ14" s="325"/>
      <c r="QXK14" s="325"/>
      <c r="QXL14" s="325"/>
      <c r="QXM14" s="325"/>
      <c r="QXN14" s="325"/>
      <c r="QXO14" s="325"/>
      <c r="QXP14" s="325"/>
      <c r="QXQ14" s="325"/>
      <c r="QXR14" s="325"/>
      <c r="QXS14" s="325"/>
      <c r="QXT14" s="325"/>
      <c r="QXU14" s="325"/>
      <c r="QXV14" s="325"/>
      <c r="QXW14" s="325"/>
      <c r="QXX14" s="325"/>
      <c r="QXY14" s="325"/>
      <c r="QXZ14" s="325"/>
      <c r="QYA14" s="325"/>
      <c r="QYB14" s="325"/>
      <c r="QYC14" s="325"/>
      <c r="QYD14" s="325"/>
      <c r="QYE14" s="325"/>
      <c r="QYF14" s="325"/>
      <c r="QYG14" s="325"/>
      <c r="QYH14" s="325"/>
      <c r="QYI14" s="325"/>
      <c r="QYJ14" s="325"/>
      <c r="QYK14" s="325"/>
      <c r="QYL14" s="325"/>
      <c r="QYM14" s="325"/>
      <c r="QYN14" s="325"/>
      <c r="QYO14" s="325"/>
      <c r="QYP14" s="325"/>
      <c r="QYQ14" s="325"/>
      <c r="QYR14" s="325"/>
      <c r="QYS14" s="325"/>
      <c r="QYT14" s="325"/>
      <c r="QYU14" s="325"/>
      <c r="QYV14" s="325"/>
      <c r="QYW14" s="325"/>
      <c r="QYX14" s="325"/>
      <c r="QYY14" s="325"/>
      <c r="QYZ14" s="325"/>
      <c r="QZA14" s="325"/>
      <c r="QZB14" s="325"/>
      <c r="QZC14" s="325"/>
      <c r="QZD14" s="325"/>
      <c r="QZE14" s="325"/>
      <c r="QZF14" s="325"/>
      <c r="QZG14" s="325"/>
      <c r="QZH14" s="325"/>
      <c r="QZI14" s="325"/>
      <c r="QZJ14" s="325"/>
      <c r="QZK14" s="325"/>
      <c r="QZL14" s="325"/>
      <c r="QZM14" s="325"/>
      <c r="QZN14" s="325"/>
      <c r="QZO14" s="325"/>
      <c r="QZP14" s="325"/>
      <c r="QZQ14" s="325"/>
      <c r="QZR14" s="325"/>
      <c r="QZS14" s="325"/>
      <c r="QZT14" s="325"/>
      <c r="QZU14" s="325"/>
      <c r="QZV14" s="325"/>
      <c r="QZW14" s="325"/>
      <c r="QZX14" s="325"/>
      <c r="QZY14" s="325"/>
      <c r="QZZ14" s="325"/>
      <c r="RAA14" s="325"/>
      <c r="RAB14" s="325"/>
      <c r="RAC14" s="325"/>
      <c r="RAD14" s="325"/>
      <c r="RAE14" s="325"/>
      <c r="RAF14" s="325"/>
      <c r="RAG14" s="325"/>
      <c r="RAH14" s="325"/>
      <c r="RAI14" s="325"/>
      <c r="RAJ14" s="325"/>
      <c r="RAK14" s="325"/>
      <c r="RAL14" s="325"/>
      <c r="RAM14" s="325"/>
      <c r="RAN14" s="325"/>
      <c r="RAO14" s="325"/>
      <c r="RAP14" s="325"/>
      <c r="RAQ14" s="325"/>
      <c r="RAR14" s="325"/>
      <c r="RAS14" s="325"/>
      <c r="RAT14" s="325"/>
      <c r="RAU14" s="325"/>
      <c r="RAV14" s="325"/>
      <c r="RAW14" s="325"/>
      <c r="RAX14" s="325"/>
      <c r="RAY14" s="325"/>
      <c r="RAZ14" s="325"/>
      <c r="RBA14" s="325"/>
      <c r="RBB14" s="325"/>
      <c r="RBC14" s="325"/>
      <c r="RBD14" s="325"/>
      <c r="RBE14" s="325"/>
      <c r="RBF14" s="325"/>
      <c r="RBG14" s="325"/>
      <c r="RBH14" s="325"/>
      <c r="RBI14" s="325"/>
      <c r="RBJ14" s="325"/>
      <c r="RBK14" s="325"/>
      <c r="RBL14" s="325"/>
      <c r="RBM14" s="325"/>
      <c r="RBN14" s="325"/>
      <c r="RBO14" s="325"/>
      <c r="RBP14" s="325"/>
      <c r="RBQ14" s="325"/>
      <c r="RBR14" s="325"/>
      <c r="RBS14" s="325"/>
      <c r="RBT14" s="325"/>
      <c r="RBU14" s="325"/>
      <c r="RBV14" s="325"/>
      <c r="RBW14" s="325"/>
      <c r="RBX14" s="325"/>
      <c r="RBY14" s="325"/>
      <c r="RBZ14" s="325"/>
      <c r="RCA14" s="325"/>
      <c r="RCB14" s="325"/>
      <c r="RCC14" s="325"/>
      <c r="RCD14" s="325"/>
      <c r="RCE14" s="325"/>
      <c r="RCF14" s="325"/>
      <c r="RCG14" s="325"/>
      <c r="RCH14" s="325"/>
      <c r="RCI14" s="325"/>
      <c r="RCJ14" s="325"/>
      <c r="RCK14" s="325"/>
      <c r="RCL14" s="325"/>
      <c r="RCM14" s="325"/>
      <c r="RCN14" s="325"/>
      <c r="RCO14" s="325"/>
      <c r="RCP14" s="325"/>
      <c r="RCQ14" s="325"/>
      <c r="RCR14" s="325"/>
      <c r="RCS14" s="325"/>
      <c r="RCT14" s="325"/>
      <c r="RCU14" s="325"/>
      <c r="RCV14" s="325"/>
      <c r="RCW14" s="325"/>
      <c r="RCX14" s="325"/>
      <c r="RCY14" s="325"/>
      <c r="RCZ14" s="325"/>
      <c r="RDA14" s="325"/>
      <c r="RDB14" s="325"/>
      <c r="RDC14" s="325"/>
      <c r="RDD14" s="325"/>
      <c r="RDE14" s="325"/>
      <c r="RDF14" s="325"/>
      <c r="RDG14" s="325"/>
      <c r="RDH14" s="325"/>
      <c r="RDI14" s="325"/>
      <c r="RDJ14" s="325"/>
      <c r="RDK14" s="325"/>
      <c r="RDL14" s="325"/>
      <c r="RDM14" s="325"/>
      <c r="RDN14" s="325"/>
      <c r="RDO14" s="325"/>
      <c r="RDP14" s="325"/>
      <c r="RDQ14" s="325"/>
      <c r="RDR14" s="325"/>
      <c r="RDS14" s="325"/>
      <c r="RDT14" s="325"/>
      <c r="RDU14" s="325"/>
      <c r="RDV14" s="325"/>
      <c r="RDW14" s="325"/>
      <c r="RDX14" s="325"/>
      <c r="RDY14" s="325"/>
      <c r="RDZ14" s="325"/>
      <c r="REA14" s="325"/>
      <c r="REB14" s="325"/>
      <c r="REC14" s="325"/>
      <c r="RED14" s="325"/>
      <c r="REE14" s="325"/>
      <c r="REF14" s="325"/>
      <c r="REG14" s="325"/>
      <c r="REH14" s="325"/>
      <c r="REI14" s="325"/>
      <c r="REJ14" s="325"/>
      <c r="REK14" s="325"/>
      <c r="REL14" s="325"/>
      <c r="REM14" s="325"/>
      <c r="REN14" s="325"/>
      <c r="REO14" s="325"/>
      <c r="REP14" s="325"/>
      <c r="REQ14" s="325"/>
      <c r="RER14" s="325"/>
      <c r="RES14" s="325"/>
      <c r="RET14" s="325"/>
      <c r="REU14" s="325"/>
      <c r="REV14" s="325"/>
      <c r="REW14" s="325"/>
      <c r="REX14" s="325"/>
      <c r="REY14" s="325"/>
      <c r="REZ14" s="325"/>
      <c r="RFA14" s="325"/>
      <c r="RFB14" s="325"/>
      <c r="RFC14" s="325"/>
      <c r="RFD14" s="325"/>
      <c r="RFE14" s="325"/>
      <c r="RFF14" s="325"/>
      <c r="RFG14" s="325"/>
      <c r="RFH14" s="325"/>
      <c r="RFI14" s="325"/>
      <c r="RFJ14" s="325"/>
      <c r="RFK14" s="325"/>
      <c r="RFL14" s="325"/>
      <c r="RFM14" s="325"/>
      <c r="RFN14" s="325"/>
      <c r="RFO14" s="325"/>
      <c r="RFP14" s="325"/>
      <c r="RFQ14" s="325"/>
      <c r="RFR14" s="325"/>
      <c r="RFS14" s="325"/>
      <c r="RFT14" s="325"/>
      <c r="RFU14" s="325"/>
      <c r="RFV14" s="325"/>
      <c r="RFW14" s="325"/>
      <c r="RFX14" s="325"/>
      <c r="RFY14" s="325"/>
      <c r="RFZ14" s="325"/>
      <c r="RGA14" s="325"/>
      <c r="RGB14" s="325"/>
      <c r="RGC14" s="325"/>
      <c r="RGD14" s="325"/>
      <c r="RGE14" s="325"/>
      <c r="RGF14" s="325"/>
      <c r="RGG14" s="325"/>
      <c r="RGH14" s="325"/>
      <c r="RGI14" s="325"/>
      <c r="RGJ14" s="325"/>
      <c r="RGK14" s="325"/>
      <c r="RGL14" s="325"/>
      <c r="RGM14" s="325"/>
      <c r="RGN14" s="325"/>
      <c r="RGO14" s="325"/>
      <c r="RGP14" s="325"/>
      <c r="RGQ14" s="325"/>
      <c r="RGR14" s="325"/>
      <c r="RGS14" s="325"/>
      <c r="RGT14" s="325"/>
      <c r="RGU14" s="325"/>
      <c r="RGV14" s="325"/>
      <c r="RGW14" s="325"/>
      <c r="RGX14" s="325"/>
      <c r="RGY14" s="325"/>
      <c r="RGZ14" s="325"/>
      <c r="RHA14" s="325"/>
      <c r="RHB14" s="325"/>
      <c r="RHC14" s="325"/>
      <c r="RHD14" s="325"/>
      <c r="RHE14" s="325"/>
      <c r="RHF14" s="325"/>
      <c r="RHG14" s="325"/>
      <c r="RHH14" s="325"/>
      <c r="RHI14" s="325"/>
      <c r="RHJ14" s="325"/>
      <c r="RHK14" s="325"/>
      <c r="RHL14" s="325"/>
      <c r="RHM14" s="325"/>
      <c r="RHN14" s="325"/>
      <c r="RHO14" s="325"/>
      <c r="RHP14" s="325"/>
      <c r="RHQ14" s="325"/>
      <c r="RHR14" s="325"/>
      <c r="RHS14" s="325"/>
      <c r="RHT14" s="325"/>
      <c r="RHU14" s="325"/>
      <c r="RHV14" s="325"/>
      <c r="RHW14" s="325"/>
      <c r="RHX14" s="325"/>
      <c r="RHY14" s="325"/>
      <c r="RHZ14" s="325"/>
      <c r="RIA14" s="325"/>
      <c r="RIB14" s="325"/>
      <c r="RIC14" s="325"/>
      <c r="RID14" s="325"/>
      <c r="RIE14" s="325"/>
      <c r="RIF14" s="325"/>
      <c r="RIG14" s="325"/>
      <c r="RIH14" s="325"/>
      <c r="RII14" s="325"/>
      <c r="RIJ14" s="325"/>
      <c r="RIK14" s="325"/>
      <c r="RIL14" s="325"/>
      <c r="RIM14" s="325"/>
      <c r="RIN14" s="325"/>
      <c r="RIO14" s="325"/>
      <c r="RIP14" s="325"/>
      <c r="RIQ14" s="325"/>
      <c r="RIR14" s="325"/>
      <c r="RIS14" s="325"/>
      <c r="RIT14" s="325"/>
      <c r="RIU14" s="325"/>
      <c r="RIV14" s="325"/>
      <c r="RIW14" s="325"/>
      <c r="RIX14" s="325"/>
      <c r="RIY14" s="325"/>
      <c r="RIZ14" s="325"/>
      <c r="RJA14" s="325"/>
      <c r="RJB14" s="325"/>
      <c r="RJC14" s="325"/>
      <c r="RJD14" s="325"/>
      <c r="RJE14" s="325"/>
      <c r="RJF14" s="325"/>
      <c r="RJG14" s="325"/>
      <c r="RJH14" s="325"/>
      <c r="RJI14" s="325"/>
      <c r="RJJ14" s="325"/>
      <c r="RJK14" s="325"/>
      <c r="RJL14" s="325"/>
      <c r="RJM14" s="325"/>
      <c r="RJN14" s="325"/>
      <c r="RJO14" s="325"/>
      <c r="RJP14" s="325"/>
      <c r="RJQ14" s="325"/>
      <c r="RJR14" s="325"/>
      <c r="RJS14" s="325"/>
      <c r="RJT14" s="325"/>
      <c r="RJU14" s="325"/>
      <c r="RJV14" s="325"/>
      <c r="RJW14" s="325"/>
      <c r="RJX14" s="325"/>
      <c r="RJY14" s="325"/>
      <c r="RJZ14" s="325"/>
      <c r="RKA14" s="325"/>
      <c r="RKB14" s="325"/>
      <c r="RKC14" s="325"/>
      <c r="RKD14" s="325"/>
      <c r="RKE14" s="325"/>
      <c r="RKF14" s="325"/>
      <c r="RKG14" s="325"/>
      <c r="RKH14" s="325"/>
      <c r="RKI14" s="325"/>
      <c r="RKJ14" s="325"/>
      <c r="RKK14" s="325"/>
      <c r="RKL14" s="325"/>
      <c r="RKM14" s="325"/>
      <c r="RKN14" s="325"/>
      <c r="RKO14" s="325"/>
      <c r="RKP14" s="325"/>
      <c r="RKQ14" s="325"/>
      <c r="RKR14" s="325"/>
      <c r="RKS14" s="325"/>
      <c r="RKT14" s="325"/>
      <c r="RKU14" s="325"/>
      <c r="RKV14" s="325"/>
      <c r="RKW14" s="325"/>
      <c r="RKX14" s="325"/>
      <c r="RKY14" s="325"/>
      <c r="RKZ14" s="325"/>
      <c r="RLA14" s="325"/>
      <c r="RLB14" s="325"/>
      <c r="RLC14" s="325"/>
      <c r="RLD14" s="325"/>
      <c r="RLE14" s="325"/>
      <c r="RLF14" s="325"/>
      <c r="RLG14" s="325"/>
      <c r="RLH14" s="325"/>
      <c r="RLI14" s="325"/>
      <c r="RLJ14" s="325"/>
      <c r="RLK14" s="325"/>
      <c r="RLL14" s="325"/>
      <c r="RLM14" s="325"/>
      <c r="RLN14" s="325"/>
      <c r="RLO14" s="325"/>
      <c r="RLP14" s="325"/>
      <c r="RLQ14" s="325"/>
      <c r="RLR14" s="325"/>
      <c r="RLS14" s="325"/>
      <c r="RLT14" s="325"/>
      <c r="RLU14" s="325"/>
      <c r="RLV14" s="325"/>
      <c r="RLW14" s="325"/>
      <c r="RLX14" s="325"/>
      <c r="RLY14" s="325"/>
      <c r="RLZ14" s="325"/>
      <c r="RMA14" s="325"/>
      <c r="RMB14" s="325"/>
      <c r="RMC14" s="325"/>
      <c r="RMD14" s="325"/>
      <c r="RME14" s="325"/>
      <c r="RMF14" s="325"/>
      <c r="RMG14" s="325"/>
      <c r="RMH14" s="325"/>
      <c r="RMI14" s="325"/>
      <c r="RMJ14" s="325"/>
      <c r="RMK14" s="325"/>
      <c r="RML14" s="325"/>
      <c r="RMM14" s="325"/>
      <c r="RMN14" s="325"/>
      <c r="RMO14" s="325"/>
      <c r="RMP14" s="325"/>
      <c r="RMQ14" s="325"/>
      <c r="RMR14" s="325"/>
      <c r="RMS14" s="325"/>
      <c r="RMT14" s="325"/>
      <c r="RMU14" s="325"/>
      <c r="RMV14" s="325"/>
      <c r="RMW14" s="325"/>
      <c r="RMX14" s="325"/>
      <c r="RMY14" s="325"/>
      <c r="RMZ14" s="325"/>
      <c r="RNA14" s="325"/>
      <c r="RNB14" s="325"/>
      <c r="RNC14" s="325"/>
      <c r="RND14" s="325"/>
      <c r="RNE14" s="325"/>
      <c r="RNF14" s="325"/>
      <c r="RNG14" s="325"/>
      <c r="RNH14" s="325"/>
      <c r="RNI14" s="325"/>
      <c r="RNJ14" s="325"/>
      <c r="RNK14" s="325"/>
      <c r="RNL14" s="325"/>
      <c r="RNM14" s="325"/>
      <c r="RNN14" s="325"/>
      <c r="RNO14" s="325"/>
      <c r="RNP14" s="325"/>
      <c r="RNQ14" s="325"/>
      <c r="RNR14" s="325"/>
      <c r="RNS14" s="325"/>
      <c r="RNT14" s="325"/>
      <c r="RNU14" s="325"/>
      <c r="RNV14" s="325"/>
      <c r="RNW14" s="325"/>
      <c r="RNX14" s="325"/>
      <c r="RNY14" s="325"/>
      <c r="RNZ14" s="325"/>
      <c r="ROA14" s="325"/>
      <c r="ROB14" s="325"/>
      <c r="ROC14" s="325"/>
      <c r="ROD14" s="325"/>
      <c r="ROE14" s="325"/>
      <c r="ROF14" s="325"/>
      <c r="ROG14" s="325"/>
      <c r="ROH14" s="325"/>
      <c r="ROI14" s="325"/>
      <c r="ROJ14" s="325"/>
      <c r="ROK14" s="325"/>
      <c r="ROL14" s="325"/>
      <c r="ROM14" s="325"/>
      <c r="RON14" s="325"/>
      <c r="ROO14" s="325"/>
      <c r="ROP14" s="325"/>
      <c r="ROQ14" s="325"/>
      <c r="ROR14" s="325"/>
      <c r="ROS14" s="325"/>
      <c r="ROT14" s="325"/>
      <c r="ROU14" s="325"/>
      <c r="ROV14" s="325"/>
      <c r="ROW14" s="325"/>
      <c r="ROX14" s="325"/>
      <c r="ROY14" s="325"/>
      <c r="ROZ14" s="325"/>
      <c r="RPA14" s="325"/>
      <c r="RPB14" s="325"/>
      <c r="RPC14" s="325"/>
      <c r="RPD14" s="325"/>
      <c r="RPE14" s="325"/>
      <c r="RPF14" s="325"/>
      <c r="RPG14" s="325"/>
      <c r="RPH14" s="325"/>
      <c r="RPI14" s="325"/>
      <c r="RPJ14" s="325"/>
      <c r="RPK14" s="325"/>
      <c r="RPL14" s="325"/>
      <c r="RPM14" s="325"/>
      <c r="RPN14" s="325"/>
      <c r="RPO14" s="325"/>
      <c r="RPP14" s="325"/>
      <c r="RPQ14" s="325"/>
      <c r="RPR14" s="325"/>
      <c r="RPS14" s="325"/>
      <c r="RPT14" s="325"/>
      <c r="RPU14" s="325"/>
      <c r="RPV14" s="325"/>
      <c r="RPW14" s="325"/>
      <c r="RPX14" s="325"/>
      <c r="RPY14" s="325"/>
      <c r="RPZ14" s="325"/>
      <c r="RQA14" s="325"/>
      <c r="RQB14" s="325"/>
      <c r="RQC14" s="325"/>
      <c r="RQD14" s="325"/>
      <c r="RQE14" s="325"/>
      <c r="RQF14" s="325"/>
      <c r="RQG14" s="325"/>
      <c r="RQH14" s="325"/>
      <c r="RQI14" s="325"/>
      <c r="RQJ14" s="325"/>
      <c r="RQK14" s="325"/>
      <c r="RQL14" s="325"/>
      <c r="RQM14" s="325"/>
      <c r="RQN14" s="325"/>
      <c r="RQO14" s="325"/>
      <c r="RQP14" s="325"/>
      <c r="RQQ14" s="325"/>
      <c r="RQR14" s="325"/>
      <c r="RQS14" s="325"/>
      <c r="RQT14" s="325"/>
      <c r="RQU14" s="325"/>
      <c r="RQV14" s="325"/>
      <c r="RQW14" s="325"/>
      <c r="RQX14" s="325"/>
      <c r="RQY14" s="325"/>
      <c r="RQZ14" s="325"/>
      <c r="RRA14" s="325"/>
      <c r="RRB14" s="325"/>
      <c r="RRC14" s="325"/>
      <c r="RRD14" s="325"/>
      <c r="RRE14" s="325"/>
      <c r="RRF14" s="325"/>
      <c r="RRG14" s="325"/>
      <c r="RRH14" s="325"/>
      <c r="RRI14" s="325"/>
      <c r="RRJ14" s="325"/>
      <c r="RRK14" s="325"/>
      <c r="RRL14" s="325"/>
      <c r="RRM14" s="325"/>
      <c r="RRN14" s="325"/>
      <c r="RRO14" s="325"/>
      <c r="RRP14" s="325"/>
      <c r="RRQ14" s="325"/>
      <c r="RRR14" s="325"/>
      <c r="RRS14" s="325"/>
      <c r="RRT14" s="325"/>
      <c r="RRU14" s="325"/>
      <c r="RRV14" s="325"/>
      <c r="RRW14" s="325"/>
      <c r="RRX14" s="325"/>
      <c r="RRY14" s="325"/>
      <c r="RRZ14" s="325"/>
      <c r="RSA14" s="325"/>
      <c r="RSB14" s="325"/>
      <c r="RSC14" s="325"/>
      <c r="RSD14" s="325"/>
      <c r="RSE14" s="325"/>
      <c r="RSF14" s="325"/>
      <c r="RSG14" s="325"/>
      <c r="RSH14" s="325"/>
      <c r="RSI14" s="325"/>
      <c r="RSJ14" s="325"/>
      <c r="RSK14" s="325"/>
      <c r="RSL14" s="325"/>
      <c r="RSM14" s="325"/>
      <c r="RSN14" s="325"/>
      <c r="RSO14" s="325"/>
      <c r="RSP14" s="325"/>
      <c r="RSQ14" s="325"/>
      <c r="RSR14" s="325"/>
      <c r="RSS14" s="325"/>
      <c r="RST14" s="325"/>
      <c r="RSU14" s="325"/>
      <c r="RSV14" s="325"/>
      <c r="RSW14" s="325"/>
      <c r="RSX14" s="325"/>
      <c r="RSY14" s="325"/>
      <c r="RSZ14" s="325"/>
      <c r="RTA14" s="325"/>
      <c r="RTB14" s="325"/>
      <c r="RTC14" s="325"/>
      <c r="RTD14" s="325"/>
      <c r="RTE14" s="325"/>
      <c r="RTF14" s="325"/>
      <c r="RTG14" s="325"/>
      <c r="RTH14" s="325"/>
      <c r="RTI14" s="325"/>
      <c r="RTJ14" s="325"/>
      <c r="RTK14" s="325"/>
      <c r="RTL14" s="325"/>
      <c r="RTM14" s="325"/>
      <c r="RTN14" s="325"/>
      <c r="RTO14" s="325"/>
      <c r="RTP14" s="325"/>
      <c r="RTQ14" s="325"/>
      <c r="RTR14" s="325"/>
      <c r="RTS14" s="325"/>
      <c r="RTT14" s="325"/>
      <c r="RTU14" s="325"/>
      <c r="RTV14" s="325"/>
      <c r="RTW14" s="325"/>
      <c r="RTX14" s="325"/>
      <c r="RTY14" s="325"/>
      <c r="RTZ14" s="325"/>
      <c r="RUA14" s="325"/>
      <c r="RUB14" s="325"/>
      <c r="RUC14" s="325"/>
      <c r="RUD14" s="325"/>
      <c r="RUE14" s="325"/>
      <c r="RUF14" s="325"/>
      <c r="RUG14" s="325"/>
      <c r="RUH14" s="325"/>
      <c r="RUI14" s="325"/>
      <c r="RUJ14" s="325"/>
      <c r="RUK14" s="325"/>
      <c r="RUL14" s="325"/>
      <c r="RUM14" s="325"/>
      <c r="RUN14" s="325"/>
      <c r="RUO14" s="325"/>
      <c r="RUP14" s="325"/>
      <c r="RUQ14" s="325"/>
      <c r="RUR14" s="325"/>
      <c r="RUS14" s="325"/>
      <c r="RUT14" s="325"/>
      <c r="RUU14" s="325"/>
      <c r="RUV14" s="325"/>
      <c r="RUW14" s="325"/>
      <c r="RUX14" s="325"/>
      <c r="RUY14" s="325"/>
      <c r="RUZ14" s="325"/>
      <c r="RVA14" s="325"/>
      <c r="RVB14" s="325"/>
      <c r="RVC14" s="325"/>
      <c r="RVD14" s="325"/>
      <c r="RVE14" s="325"/>
      <c r="RVF14" s="325"/>
      <c r="RVG14" s="325"/>
      <c r="RVH14" s="325"/>
      <c r="RVI14" s="325"/>
      <c r="RVJ14" s="325"/>
      <c r="RVK14" s="325"/>
      <c r="RVL14" s="325"/>
      <c r="RVM14" s="325"/>
      <c r="RVN14" s="325"/>
      <c r="RVO14" s="325"/>
      <c r="RVP14" s="325"/>
      <c r="RVQ14" s="325"/>
      <c r="RVR14" s="325"/>
      <c r="RVS14" s="325"/>
      <c r="RVT14" s="325"/>
      <c r="RVU14" s="325"/>
      <c r="RVV14" s="325"/>
      <c r="RVW14" s="325"/>
      <c r="RVX14" s="325"/>
      <c r="RVY14" s="325"/>
      <c r="RVZ14" s="325"/>
      <c r="RWA14" s="325"/>
      <c r="RWB14" s="325"/>
      <c r="RWC14" s="325"/>
      <c r="RWD14" s="325"/>
      <c r="RWE14" s="325"/>
      <c r="RWF14" s="325"/>
      <c r="RWG14" s="325"/>
      <c r="RWH14" s="325"/>
      <c r="RWI14" s="325"/>
      <c r="RWJ14" s="325"/>
      <c r="RWK14" s="325"/>
      <c r="RWL14" s="325"/>
      <c r="RWM14" s="325"/>
      <c r="RWN14" s="325"/>
      <c r="RWO14" s="325"/>
      <c r="RWP14" s="325"/>
      <c r="RWQ14" s="325"/>
      <c r="RWR14" s="325"/>
      <c r="RWS14" s="325"/>
      <c r="RWT14" s="325"/>
      <c r="RWU14" s="325"/>
      <c r="RWV14" s="325"/>
      <c r="RWW14" s="325"/>
      <c r="RWX14" s="325"/>
      <c r="RWY14" s="325"/>
      <c r="RWZ14" s="325"/>
      <c r="RXA14" s="325"/>
      <c r="RXB14" s="325"/>
      <c r="RXC14" s="325"/>
      <c r="RXD14" s="325"/>
      <c r="RXE14" s="325"/>
      <c r="RXF14" s="325"/>
      <c r="RXG14" s="325"/>
      <c r="RXH14" s="325"/>
      <c r="RXI14" s="325"/>
      <c r="RXJ14" s="325"/>
      <c r="RXK14" s="325"/>
      <c r="RXL14" s="325"/>
      <c r="RXM14" s="325"/>
      <c r="RXN14" s="325"/>
      <c r="RXO14" s="325"/>
      <c r="RXP14" s="325"/>
      <c r="RXQ14" s="325"/>
      <c r="RXR14" s="325"/>
      <c r="RXS14" s="325"/>
      <c r="RXT14" s="325"/>
      <c r="RXU14" s="325"/>
      <c r="RXV14" s="325"/>
      <c r="RXW14" s="325"/>
      <c r="RXX14" s="325"/>
      <c r="RXY14" s="325"/>
      <c r="RXZ14" s="325"/>
      <c r="RYA14" s="325"/>
      <c r="RYB14" s="325"/>
      <c r="RYC14" s="325"/>
      <c r="RYD14" s="325"/>
      <c r="RYE14" s="325"/>
      <c r="RYF14" s="325"/>
      <c r="RYG14" s="325"/>
      <c r="RYH14" s="325"/>
      <c r="RYI14" s="325"/>
      <c r="RYJ14" s="325"/>
      <c r="RYK14" s="325"/>
      <c r="RYL14" s="325"/>
      <c r="RYM14" s="325"/>
      <c r="RYN14" s="325"/>
      <c r="RYO14" s="325"/>
      <c r="RYP14" s="325"/>
      <c r="RYQ14" s="325"/>
      <c r="RYR14" s="325"/>
      <c r="RYS14" s="325"/>
      <c r="RYT14" s="325"/>
      <c r="RYU14" s="325"/>
      <c r="RYV14" s="325"/>
      <c r="RYW14" s="325"/>
      <c r="RYX14" s="325"/>
      <c r="RYY14" s="325"/>
      <c r="RYZ14" s="325"/>
      <c r="RZA14" s="325"/>
      <c r="RZB14" s="325"/>
      <c r="RZC14" s="325"/>
      <c r="RZD14" s="325"/>
      <c r="RZE14" s="325"/>
      <c r="RZF14" s="325"/>
      <c r="RZG14" s="325"/>
      <c r="RZH14" s="325"/>
      <c r="RZI14" s="325"/>
      <c r="RZJ14" s="325"/>
      <c r="RZK14" s="325"/>
      <c r="RZL14" s="325"/>
      <c r="RZM14" s="325"/>
      <c r="RZN14" s="325"/>
      <c r="RZO14" s="325"/>
      <c r="RZP14" s="325"/>
      <c r="RZQ14" s="325"/>
      <c r="RZR14" s="325"/>
      <c r="RZS14" s="325"/>
      <c r="RZT14" s="325"/>
      <c r="RZU14" s="325"/>
      <c r="RZV14" s="325"/>
      <c r="RZW14" s="325"/>
      <c r="RZX14" s="325"/>
      <c r="RZY14" s="325"/>
      <c r="RZZ14" s="325"/>
      <c r="SAA14" s="325"/>
      <c r="SAB14" s="325"/>
      <c r="SAC14" s="325"/>
      <c r="SAD14" s="325"/>
      <c r="SAE14" s="325"/>
      <c r="SAF14" s="325"/>
      <c r="SAG14" s="325"/>
      <c r="SAH14" s="325"/>
      <c r="SAI14" s="325"/>
      <c r="SAJ14" s="325"/>
      <c r="SAK14" s="325"/>
      <c r="SAL14" s="325"/>
      <c r="SAM14" s="325"/>
      <c r="SAN14" s="325"/>
      <c r="SAO14" s="325"/>
      <c r="SAP14" s="325"/>
      <c r="SAQ14" s="325"/>
      <c r="SAR14" s="325"/>
      <c r="SAS14" s="325"/>
      <c r="SAT14" s="325"/>
      <c r="SAU14" s="325"/>
      <c r="SAV14" s="325"/>
      <c r="SAW14" s="325"/>
      <c r="SAX14" s="325"/>
      <c r="SAY14" s="325"/>
      <c r="SAZ14" s="325"/>
      <c r="SBA14" s="325"/>
      <c r="SBB14" s="325"/>
      <c r="SBC14" s="325"/>
      <c r="SBD14" s="325"/>
      <c r="SBE14" s="325"/>
      <c r="SBF14" s="325"/>
      <c r="SBG14" s="325"/>
      <c r="SBH14" s="325"/>
      <c r="SBI14" s="325"/>
      <c r="SBJ14" s="325"/>
      <c r="SBK14" s="325"/>
      <c r="SBL14" s="325"/>
      <c r="SBM14" s="325"/>
      <c r="SBN14" s="325"/>
      <c r="SBO14" s="325"/>
      <c r="SBP14" s="325"/>
      <c r="SBQ14" s="325"/>
      <c r="SBR14" s="325"/>
      <c r="SBS14" s="325"/>
      <c r="SBT14" s="325"/>
      <c r="SBU14" s="325"/>
      <c r="SBV14" s="325"/>
      <c r="SBW14" s="325"/>
      <c r="SBX14" s="325"/>
      <c r="SBY14" s="325"/>
      <c r="SBZ14" s="325"/>
      <c r="SCA14" s="325"/>
      <c r="SCB14" s="325"/>
      <c r="SCC14" s="325"/>
      <c r="SCD14" s="325"/>
      <c r="SCE14" s="325"/>
      <c r="SCF14" s="325"/>
      <c r="SCG14" s="325"/>
      <c r="SCH14" s="325"/>
      <c r="SCI14" s="325"/>
      <c r="SCJ14" s="325"/>
      <c r="SCK14" s="325"/>
      <c r="SCL14" s="325"/>
      <c r="SCM14" s="325"/>
      <c r="SCN14" s="325"/>
      <c r="SCO14" s="325"/>
      <c r="SCP14" s="325"/>
      <c r="SCQ14" s="325"/>
      <c r="SCR14" s="325"/>
      <c r="SCS14" s="325"/>
      <c r="SCT14" s="325"/>
      <c r="SCU14" s="325"/>
      <c r="SCV14" s="325"/>
      <c r="SCW14" s="325"/>
      <c r="SCX14" s="325"/>
      <c r="SCY14" s="325"/>
      <c r="SCZ14" s="325"/>
      <c r="SDA14" s="325"/>
      <c r="SDB14" s="325"/>
      <c r="SDC14" s="325"/>
      <c r="SDD14" s="325"/>
      <c r="SDE14" s="325"/>
      <c r="SDF14" s="325"/>
      <c r="SDG14" s="325"/>
      <c r="SDH14" s="325"/>
      <c r="SDI14" s="325"/>
      <c r="SDJ14" s="325"/>
      <c r="SDK14" s="325"/>
      <c r="SDL14" s="325"/>
      <c r="SDM14" s="325"/>
      <c r="SDN14" s="325"/>
      <c r="SDO14" s="325"/>
      <c r="SDP14" s="325"/>
      <c r="SDQ14" s="325"/>
      <c r="SDR14" s="325"/>
      <c r="SDS14" s="325"/>
      <c r="SDT14" s="325"/>
      <c r="SDU14" s="325"/>
      <c r="SDV14" s="325"/>
      <c r="SDW14" s="325"/>
      <c r="SDX14" s="325"/>
      <c r="SDY14" s="325"/>
      <c r="SDZ14" s="325"/>
      <c r="SEA14" s="325"/>
      <c r="SEB14" s="325"/>
      <c r="SEC14" s="325"/>
      <c r="SED14" s="325"/>
      <c r="SEE14" s="325"/>
      <c r="SEF14" s="325"/>
      <c r="SEG14" s="325"/>
      <c r="SEH14" s="325"/>
      <c r="SEI14" s="325"/>
      <c r="SEJ14" s="325"/>
      <c r="SEK14" s="325"/>
      <c r="SEL14" s="325"/>
      <c r="SEM14" s="325"/>
      <c r="SEN14" s="325"/>
      <c r="SEO14" s="325"/>
      <c r="SEP14" s="325"/>
      <c r="SEQ14" s="325"/>
      <c r="SER14" s="325"/>
      <c r="SES14" s="325"/>
      <c r="SET14" s="325"/>
      <c r="SEU14" s="325"/>
      <c r="SEV14" s="325"/>
      <c r="SEW14" s="325"/>
      <c r="SEX14" s="325"/>
      <c r="SEY14" s="325"/>
      <c r="SEZ14" s="325"/>
      <c r="SFA14" s="325"/>
      <c r="SFB14" s="325"/>
      <c r="SFC14" s="325"/>
      <c r="SFD14" s="325"/>
      <c r="SFE14" s="325"/>
      <c r="SFF14" s="325"/>
      <c r="SFG14" s="325"/>
      <c r="SFH14" s="325"/>
      <c r="SFI14" s="325"/>
      <c r="SFJ14" s="325"/>
      <c r="SFK14" s="325"/>
      <c r="SFL14" s="325"/>
      <c r="SFM14" s="325"/>
      <c r="SFN14" s="325"/>
      <c r="SFO14" s="325"/>
      <c r="SFP14" s="325"/>
      <c r="SFQ14" s="325"/>
      <c r="SFR14" s="325"/>
      <c r="SFS14" s="325"/>
      <c r="SFT14" s="325"/>
      <c r="SFU14" s="325"/>
      <c r="SFV14" s="325"/>
      <c r="SFW14" s="325"/>
      <c r="SFX14" s="325"/>
      <c r="SFY14" s="325"/>
      <c r="SFZ14" s="325"/>
      <c r="SGA14" s="325"/>
      <c r="SGB14" s="325"/>
      <c r="SGC14" s="325"/>
      <c r="SGD14" s="325"/>
      <c r="SGE14" s="325"/>
      <c r="SGF14" s="325"/>
      <c r="SGG14" s="325"/>
      <c r="SGH14" s="325"/>
      <c r="SGI14" s="325"/>
      <c r="SGJ14" s="325"/>
      <c r="SGK14" s="325"/>
      <c r="SGL14" s="325"/>
      <c r="SGM14" s="325"/>
      <c r="SGN14" s="325"/>
      <c r="SGO14" s="325"/>
      <c r="SGP14" s="325"/>
      <c r="SGQ14" s="325"/>
      <c r="SGR14" s="325"/>
      <c r="SGS14" s="325"/>
      <c r="SGT14" s="325"/>
      <c r="SGU14" s="325"/>
      <c r="SGV14" s="325"/>
      <c r="SGW14" s="325"/>
      <c r="SGX14" s="325"/>
      <c r="SGY14" s="325"/>
      <c r="SGZ14" s="325"/>
      <c r="SHA14" s="325"/>
      <c r="SHB14" s="325"/>
      <c r="SHC14" s="325"/>
      <c r="SHD14" s="325"/>
      <c r="SHE14" s="325"/>
      <c r="SHF14" s="325"/>
      <c r="SHG14" s="325"/>
      <c r="SHH14" s="325"/>
      <c r="SHI14" s="325"/>
      <c r="SHJ14" s="325"/>
      <c r="SHK14" s="325"/>
      <c r="SHL14" s="325"/>
      <c r="SHM14" s="325"/>
      <c r="SHN14" s="325"/>
      <c r="SHO14" s="325"/>
      <c r="SHP14" s="325"/>
      <c r="SHQ14" s="325"/>
      <c r="SHR14" s="325"/>
      <c r="SHS14" s="325"/>
      <c r="SHT14" s="325"/>
      <c r="SHU14" s="325"/>
      <c r="SHV14" s="325"/>
      <c r="SHW14" s="325"/>
      <c r="SHX14" s="325"/>
      <c r="SHY14" s="325"/>
      <c r="SHZ14" s="325"/>
      <c r="SIA14" s="325"/>
      <c r="SIB14" s="325"/>
      <c r="SIC14" s="325"/>
      <c r="SID14" s="325"/>
      <c r="SIE14" s="325"/>
      <c r="SIF14" s="325"/>
      <c r="SIG14" s="325"/>
      <c r="SIH14" s="325"/>
      <c r="SII14" s="325"/>
      <c r="SIJ14" s="325"/>
      <c r="SIK14" s="325"/>
      <c r="SIL14" s="325"/>
      <c r="SIM14" s="325"/>
      <c r="SIN14" s="325"/>
      <c r="SIO14" s="325"/>
      <c r="SIP14" s="325"/>
      <c r="SIQ14" s="325"/>
      <c r="SIR14" s="325"/>
      <c r="SIS14" s="325"/>
      <c r="SIT14" s="325"/>
      <c r="SIU14" s="325"/>
      <c r="SIV14" s="325"/>
      <c r="SIW14" s="325"/>
      <c r="SIX14" s="325"/>
      <c r="SIY14" s="325"/>
      <c r="SIZ14" s="325"/>
      <c r="SJA14" s="325"/>
      <c r="SJB14" s="325"/>
      <c r="SJC14" s="325"/>
      <c r="SJD14" s="325"/>
      <c r="SJE14" s="325"/>
      <c r="SJF14" s="325"/>
      <c r="SJG14" s="325"/>
      <c r="SJH14" s="325"/>
      <c r="SJI14" s="325"/>
      <c r="SJJ14" s="325"/>
      <c r="SJK14" s="325"/>
      <c r="SJL14" s="325"/>
      <c r="SJM14" s="325"/>
      <c r="SJN14" s="325"/>
      <c r="SJO14" s="325"/>
      <c r="SJP14" s="325"/>
      <c r="SJQ14" s="325"/>
      <c r="SJR14" s="325"/>
      <c r="SJS14" s="325"/>
      <c r="SJT14" s="325"/>
      <c r="SJU14" s="325"/>
      <c r="SJV14" s="325"/>
      <c r="SJW14" s="325"/>
      <c r="SJX14" s="325"/>
      <c r="SJY14" s="325"/>
      <c r="SJZ14" s="325"/>
      <c r="SKA14" s="325"/>
      <c r="SKB14" s="325"/>
      <c r="SKC14" s="325"/>
      <c r="SKD14" s="325"/>
      <c r="SKE14" s="325"/>
      <c r="SKF14" s="325"/>
      <c r="SKG14" s="325"/>
      <c r="SKH14" s="325"/>
      <c r="SKI14" s="325"/>
      <c r="SKJ14" s="325"/>
      <c r="SKK14" s="325"/>
      <c r="SKL14" s="325"/>
      <c r="SKM14" s="325"/>
      <c r="SKN14" s="325"/>
      <c r="SKO14" s="325"/>
      <c r="SKP14" s="325"/>
      <c r="SKQ14" s="325"/>
      <c r="SKR14" s="325"/>
      <c r="SKS14" s="325"/>
      <c r="SKT14" s="325"/>
      <c r="SKU14" s="325"/>
      <c r="SKV14" s="325"/>
      <c r="SKW14" s="325"/>
      <c r="SKX14" s="325"/>
      <c r="SKY14" s="325"/>
      <c r="SKZ14" s="325"/>
      <c r="SLA14" s="325"/>
      <c r="SLB14" s="325"/>
      <c r="SLC14" s="325"/>
      <c r="SLD14" s="325"/>
      <c r="SLE14" s="325"/>
      <c r="SLF14" s="325"/>
      <c r="SLG14" s="325"/>
      <c r="SLH14" s="325"/>
      <c r="SLI14" s="325"/>
      <c r="SLJ14" s="325"/>
      <c r="SLK14" s="325"/>
      <c r="SLL14" s="325"/>
      <c r="SLM14" s="325"/>
      <c r="SLN14" s="325"/>
      <c r="SLO14" s="325"/>
      <c r="SLP14" s="325"/>
      <c r="SLQ14" s="325"/>
      <c r="SLR14" s="325"/>
      <c r="SLS14" s="325"/>
      <c r="SLT14" s="325"/>
      <c r="SLU14" s="325"/>
      <c r="SLV14" s="325"/>
      <c r="SLW14" s="325"/>
      <c r="SLX14" s="325"/>
      <c r="SLY14" s="325"/>
      <c r="SLZ14" s="325"/>
      <c r="SMA14" s="325"/>
      <c r="SMB14" s="325"/>
      <c r="SMC14" s="325"/>
      <c r="SMD14" s="325"/>
      <c r="SME14" s="325"/>
      <c r="SMF14" s="325"/>
      <c r="SMG14" s="325"/>
      <c r="SMH14" s="325"/>
      <c r="SMI14" s="325"/>
      <c r="SMJ14" s="325"/>
      <c r="SMK14" s="325"/>
      <c r="SML14" s="325"/>
      <c r="SMM14" s="325"/>
      <c r="SMN14" s="325"/>
      <c r="SMO14" s="325"/>
      <c r="SMP14" s="325"/>
      <c r="SMQ14" s="325"/>
      <c r="SMR14" s="325"/>
      <c r="SMS14" s="325"/>
      <c r="SMT14" s="325"/>
      <c r="SMU14" s="325"/>
      <c r="SMV14" s="325"/>
      <c r="SMW14" s="325"/>
      <c r="SMX14" s="325"/>
      <c r="SMY14" s="325"/>
      <c r="SMZ14" s="325"/>
      <c r="SNA14" s="325"/>
      <c r="SNB14" s="325"/>
      <c r="SNC14" s="325"/>
      <c r="SND14" s="325"/>
      <c r="SNE14" s="325"/>
      <c r="SNF14" s="325"/>
      <c r="SNG14" s="325"/>
      <c r="SNH14" s="325"/>
      <c r="SNI14" s="325"/>
      <c r="SNJ14" s="325"/>
      <c r="SNK14" s="325"/>
      <c r="SNL14" s="325"/>
      <c r="SNM14" s="325"/>
      <c r="SNN14" s="325"/>
      <c r="SNO14" s="325"/>
      <c r="SNP14" s="325"/>
      <c r="SNQ14" s="325"/>
      <c r="SNR14" s="325"/>
      <c r="SNS14" s="325"/>
      <c r="SNT14" s="325"/>
      <c r="SNU14" s="325"/>
      <c r="SNV14" s="325"/>
      <c r="SNW14" s="325"/>
      <c r="SNX14" s="325"/>
      <c r="SNY14" s="325"/>
      <c r="SNZ14" s="325"/>
      <c r="SOA14" s="325"/>
      <c r="SOB14" s="325"/>
      <c r="SOC14" s="325"/>
      <c r="SOD14" s="325"/>
      <c r="SOE14" s="325"/>
      <c r="SOF14" s="325"/>
      <c r="SOG14" s="325"/>
      <c r="SOH14" s="325"/>
      <c r="SOI14" s="325"/>
      <c r="SOJ14" s="325"/>
      <c r="SOK14" s="325"/>
      <c r="SOL14" s="325"/>
      <c r="SOM14" s="325"/>
      <c r="SON14" s="325"/>
      <c r="SOO14" s="325"/>
      <c r="SOP14" s="325"/>
      <c r="SOQ14" s="325"/>
      <c r="SOR14" s="325"/>
      <c r="SOS14" s="325"/>
      <c r="SOT14" s="325"/>
      <c r="SOU14" s="325"/>
      <c r="SOV14" s="325"/>
      <c r="SOW14" s="325"/>
      <c r="SOX14" s="325"/>
      <c r="SOY14" s="325"/>
      <c r="SOZ14" s="325"/>
      <c r="SPA14" s="325"/>
      <c r="SPB14" s="325"/>
      <c r="SPC14" s="325"/>
      <c r="SPD14" s="325"/>
      <c r="SPE14" s="325"/>
      <c r="SPF14" s="325"/>
      <c r="SPG14" s="325"/>
      <c r="SPH14" s="325"/>
      <c r="SPI14" s="325"/>
      <c r="SPJ14" s="325"/>
      <c r="SPK14" s="325"/>
      <c r="SPL14" s="325"/>
      <c r="SPM14" s="325"/>
      <c r="SPN14" s="325"/>
      <c r="SPO14" s="325"/>
      <c r="SPP14" s="325"/>
      <c r="SPQ14" s="325"/>
      <c r="SPR14" s="325"/>
      <c r="SPS14" s="325"/>
      <c r="SPT14" s="325"/>
      <c r="SPU14" s="325"/>
      <c r="SPV14" s="325"/>
      <c r="SPW14" s="325"/>
      <c r="SPX14" s="325"/>
      <c r="SPY14" s="325"/>
      <c r="SPZ14" s="325"/>
      <c r="SQA14" s="325"/>
      <c r="SQB14" s="325"/>
      <c r="SQC14" s="325"/>
      <c r="SQD14" s="325"/>
      <c r="SQE14" s="325"/>
      <c r="SQF14" s="325"/>
      <c r="SQG14" s="325"/>
      <c r="SQH14" s="325"/>
      <c r="SQI14" s="325"/>
      <c r="SQJ14" s="325"/>
      <c r="SQK14" s="325"/>
      <c r="SQL14" s="325"/>
      <c r="SQM14" s="325"/>
      <c r="SQN14" s="325"/>
      <c r="SQO14" s="325"/>
      <c r="SQP14" s="325"/>
      <c r="SQQ14" s="325"/>
      <c r="SQR14" s="325"/>
      <c r="SQS14" s="325"/>
      <c r="SQT14" s="325"/>
      <c r="SQU14" s="325"/>
      <c r="SQV14" s="325"/>
      <c r="SQW14" s="325"/>
      <c r="SQX14" s="325"/>
      <c r="SQY14" s="325"/>
      <c r="SQZ14" s="325"/>
      <c r="SRA14" s="325"/>
      <c r="SRB14" s="325"/>
      <c r="SRC14" s="325"/>
      <c r="SRD14" s="325"/>
      <c r="SRE14" s="325"/>
      <c r="SRF14" s="325"/>
      <c r="SRG14" s="325"/>
      <c r="SRH14" s="325"/>
      <c r="SRI14" s="325"/>
      <c r="SRJ14" s="325"/>
      <c r="SRK14" s="325"/>
      <c r="SRL14" s="325"/>
      <c r="SRM14" s="325"/>
      <c r="SRN14" s="325"/>
      <c r="SRO14" s="325"/>
      <c r="SRP14" s="325"/>
      <c r="SRQ14" s="325"/>
      <c r="SRR14" s="325"/>
      <c r="SRS14" s="325"/>
      <c r="SRT14" s="325"/>
      <c r="SRU14" s="325"/>
      <c r="SRV14" s="325"/>
      <c r="SRW14" s="325"/>
      <c r="SRX14" s="325"/>
      <c r="SRY14" s="325"/>
      <c r="SRZ14" s="325"/>
      <c r="SSA14" s="325"/>
      <c r="SSB14" s="325"/>
      <c r="SSC14" s="325"/>
      <c r="SSD14" s="325"/>
      <c r="SSE14" s="325"/>
      <c r="SSF14" s="325"/>
      <c r="SSG14" s="325"/>
      <c r="SSH14" s="325"/>
      <c r="SSI14" s="325"/>
      <c r="SSJ14" s="325"/>
      <c r="SSK14" s="325"/>
      <c r="SSL14" s="325"/>
      <c r="SSM14" s="325"/>
      <c r="SSN14" s="325"/>
      <c r="SSO14" s="325"/>
      <c r="SSP14" s="325"/>
      <c r="SSQ14" s="325"/>
      <c r="SSR14" s="325"/>
      <c r="SSS14" s="325"/>
      <c r="SST14" s="325"/>
      <c r="SSU14" s="325"/>
      <c r="SSV14" s="325"/>
      <c r="SSW14" s="325"/>
      <c r="SSX14" s="325"/>
      <c r="SSY14" s="325"/>
      <c r="SSZ14" s="325"/>
      <c r="STA14" s="325"/>
      <c r="STB14" s="325"/>
      <c r="STC14" s="325"/>
      <c r="STD14" s="325"/>
      <c r="STE14" s="325"/>
      <c r="STF14" s="325"/>
      <c r="STG14" s="325"/>
      <c r="STH14" s="325"/>
      <c r="STI14" s="325"/>
      <c r="STJ14" s="325"/>
      <c r="STK14" s="325"/>
      <c r="STL14" s="325"/>
      <c r="STM14" s="325"/>
      <c r="STN14" s="325"/>
      <c r="STO14" s="325"/>
      <c r="STP14" s="325"/>
      <c r="STQ14" s="325"/>
      <c r="STR14" s="325"/>
      <c r="STS14" s="325"/>
      <c r="STT14" s="325"/>
      <c r="STU14" s="325"/>
      <c r="STV14" s="325"/>
      <c r="STW14" s="325"/>
      <c r="STX14" s="325"/>
      <c r="STY14" s="325"/>
      <c r="STZ14" s="325"/>
      <c r="SUA14" s="325"/>
      <c r="SUB14" s="325"/>
      <c r="SUC14" s="325"/>
      <c r="SUD14" s="325"/>
      <c r="SUE14" s="325"/>
      <c r="SUF14" s="325"/>
      <c r="SUG14" s="325"/>
      <c r="SUH14" s="325"/>
      <c r="SUI14" s="325"/>
      <c r="SUJ14" s="325"/>
      <c r="SUK14" s="325"/>
      <c r="SUL14" s="325"/>
      <c r="SUM14" s="325"/>
      <c r="SUN14" s="325"/>
      <c r="SUO14" s="325"/>
      <c r="SUP14" s="325"/>
      <c r="SUQ14" s="325"/>
      <c r="SUR14" s="325"/>
      <c r="SUS14" s="325"/>
      <c r="SUT14" s="325"/>
      <c r="SUU14" s="325"/>
      <c r="SUV14" s="325"/>
      <c r="SUW14" s="325"/>
      <c r="SUX14" s="325"/>
      <c r="SUY14" s="325"/>
      <c r="SUZ14" s="325"/>
      <c r="SVA14" s="325"/>
      <c r="SVB14" s="325"/>
      <c r="SVC14" s="325"/>
      <c r="SVD14" s="325"/>
      <c r="SVE14" s="325"/>
      <c r="SVF14" s="325"/>
      <c r="SVG14" s="325"/>
      <c r="SVH14" s="325"/>
      <c r="SVI14" s="325"/>
      <c r="SVJ14" s="325"/>
      <c r="SVK14" s="325"/>
      <c r="SVL14" s="325"/>
      <c r="SVM14" s="325"/>
      <c r="SVN14" s="325"/>
      <c r="SVO14" s="325"/>
      <c r="SVP14" s="325"/>
      <c r="SVQ14" s="325"/>
      <c r="SVR14" s="325"/>
      <c r="SVS14" s="325"/>
      <c r="SVT14" s="325"/>
      <c r="SVU14" s="325"/>
      <c r="SVV14" s="325"/>
      <c r="SVW14" s="325"/>
      <c r="SVX14" s="325"/>
      <c r="SVY14" s="325"/>
      <c r="SVZ14" s="325"/>
      <c r="SWA14" s="325"/>
      <c r="SWB14" s="325"/>
      <c r="SWC14" s="325"/>
      <c r="SWD14" s="325"/>
      <c r="SWE14" s="325"/>
      <c r="SWF14" s="325"/>
      <c r="SWG14" s="325"/>
      <c r="SWH14" s="325"/>
      <c r="SWI14" s="325"/>
      <c r="SWJ14" s="325"/>
      <c r="SWK14" s="325"/>
      <c r="SWL14" s="325"/>
      <c r="SWM14" s="325"/>
      <c r="SWN14" s="325"/>
      <c r="SWO14" s="325"/>
      <c r="SWP14" s="325"/>
      <c r="SWQ14" s="325"/>
      <c r="SWR14" s="325"/>
      <c r="SWS14" s="325"/>
      <c r="SWT14" s="325"/>
      <c r="SWU14" s="325"/>
      <c r="SWV14" s="325"/>
      <c r="SWW14" s="325"/>
      <c r="SWX14" s="325"/>
      <c r="SWY14" s="325"/>
      <c r="SWZ14" s="325"/>
      <c r="SXA14" s="325"/>
      <c r="SXB14" s="325"/>
      <c r="SXC14" s="325"/>
      <c r="SXD14" s="325"/>
      <c r="SXE14" s="325"/>
      <c r="SXF14" s="325"/>
      <c r="SXG14" s="325"/>
      <c r="SXH14" s="325"/>
      <c r="SXI14" s="325"/>
      <c r="SXJ14" s="325"/>
      <c r="SXK14" s="325"/>
      <c r="SXL14" s="325"/>
      <c r="SXM14" s="325"/>
      <c r="SXN14" s="325"/>
      <c r="SXO14" s="325"/>
      <c r="SXP14" s="325"/>
      <c r="SXQ14" s="325"/>
      <c r="SXR14" s="325"/>
      <c r="SXS14" s="325"/>
      <c r="SXT14" s="325"/>
      <c r="SXU14" s="325"/>
      <c r="SXV14" s="325"/>
      <c r="SXW14" s="325"/>
      <c r="SXX14" s="325"/>
      <c r="SXY14" s="325"/>
      <c r="SXZ14" s="325"/>
      <c r="SYA14" s="325"/>
      <c r="SYB14" s="325"/>
      <c r="SYC14" s="325"/>
      <c r="SYD14" s="325"/>
      <c r="SYE14" s="325"/>
      <c r="SYF14" s="325"/>
      <c r="SYG14" s="325"/>
      <c r="SYH14" s="325"/>
      <c r="SYI14" s="325"/>
      <c r="SYJ14" s="325"/>
      <c r="SYK14" s="325"/>
      <c r="SYL14" s="325"/>
      <c r="SYM14" s="325"/>
      <c r="SYN14" s="325"/>
      <c r="SYO14" s="325"/>
      <c r="SYP14" s="325"/>
      <c r="SYQ14" s="325"/>
      <c r="SYR14" s="325"/>
      <c r="SYS14" s="325"/>
      <c r="SYT14" s="325"/>
      <c r="SYU14" s="325"/>
      <c r="SYV14" s="325"/>
      <c r="SYW14" s="325"/>
      <c r="SYX14" s="325"/>
      <c r="SYY14" s="325"/>
      <c r="SYZ14" s="325"/>
      <c r="SZA14" s="325"/>
      <c r="SZB14" s="325"/>
      <c r="SZC14" s="325"/>
      <c r="SZD14" s="325"/>
      <c r="SZE14" s="325"/>
      <c r="SZF14" s="325"/>
      <c r="SZG14" s="325"/>
      <c r="SZH14" s="325"/>
      <c r="SZI14" s="325"/>
      <c r="SZJ14" s="325"/>
      <c r="SZK14" s="325"/>
      <c r="SZL14" s="325"/>
      <c r="SZM14" s="325"/>
      <c r="SZN14" s="325"/>
      <c r="SZO14" s="325"/>
      <c r="SZP14" s="325"/>
      <c r="SZQ14" s="325"/>
      <c r="SZR14" s="325"/>
      <c r="SZS14" s="325"/>
      <c r="SZT14" s="325"/>
      <c r="SZU14" s="325"/>
      <c r="SZV14" s="325"/>
      <c r="SZW14" s="325"/>
      <c r="SZX14" s="325"/>
      <c r="SZY14" s="325"/>
      <c r="SZZ14" s="325"/>
      <c r="TAA14" s="325"/>
      <c r="TAB14" s="325"/>
      <c r="TAC14" s="325"/>
      <c r="TAD14" s="325"/>
      <c r="TAE14" s="325"/>
      <c r="TAF14" s="325"/>
      <c r="TAG14" s="325"/>
      <c r="TAH14" s="325"/>
      <c r="TAI14" s="325"/>
      <c r="TAJ14" s="325"/>
      <c r="TAK14" s="325"/>
      <c r="TAL14" s="325"/>
      <c r="TAM14" s="325"/>
      <c r="TAN14" s="325"/>
      <c r="TAO14" s="325"/>
      <c r="TAP14" s="325"/>
      <c r="TAQ14" s="325"/>
      <c r="TAR14" s="325"/>
      <c r="TAS14" s="325"/>
      <c r="TAT14" s="325"/>
      <c r="TAU14" s="325"/>
      <c r="TAV14" s="325"/>
      <c r="TAW14" s="325"/>
      <c r="TAX14" s="325"/>
      <c r="TAY14" s="325"/>
      <c r="TAZ14" s="325"/>
      <c r="TBA14" s="325"/>
      <c r="TBB14" s="325"/>
      <c r="TBC14" s="325"/>
      <c r="TBD14" s="325"/>
      <c r="TBE14" s="325"/>
      <c r="TBF14" s="325"/>
      <c r="TBG14" s="325"/>
      <c r="TBH14" s="325"/>
      <c r="TBI14" s="325"/>
      <c r="TBJ14" s="325"/>
      <c r="TBK14" s="325"/>
      <c r="TBL14" s="325"/>
      <c r="TBM14" s="325"/>
      <c r="TBN14" s="325"/>
      <c r="TBO14" s="325"/>
      <c r="TBP14" s="325"/>
      <c r="TBQ14" s="325"/>
      <c r="TBR14" s="325"/>
      <c r="TBS14" s="325"/>
      <c r="TBT14" s="325"/>
      <c r="TBU14" s="325"/>
      <c r="TBV14" s="325"/>
      <c r="TBW14" s="325"/>
      <c r="TBX14" s="325"/>
      <c r="TBY14" s="325"/>
      <c r="TBZ14" s="325"/>
      <c r="TCA14" s="325"/>
      <c r="TCB14" s="325"/>
      <c r="TCC14" s="325"/>
      <c r="TCD14" s="325"/>
      <c r="TCE14" s="325"/>
      <c r="TCF14" s="325"/>
      <c r="TCG14" s="325"/>
      <c r="TCH14" s="325"/>
      <c r="TCI14" s="325"/>
      <c r="TCJ14" s="325"/>
      <c r="TCK14" s="325"/>
      <c r="TCL14" s="325"/>
      <c r="TCM14" s="325"/>
      <c r="TCN14" s="325"/>
      <c r="TCO14" s="325"/>
      <c r="TCP14" s="325"/>
      <c r="TCQ14" s="325"/>
      <c r="TCR14" s="325"/>
      <c r="TCS14" s="325"/>
      <c r="TCT14" s="325"/>
      <c r="TCU14" s="325"/>
      <c r="TCV14" s="325"/>
      <c r="TCW14" s="325"/>
      <c r="TCX14" s="325"/>
      <c r="TCY14" s="325"/>
      <c r="TCZ14" s="325"/>
      <c r="TDA14" s="325"/>
      <c r="TDB14" s="325"/>
      <c r="TDC14" s="325"/>
      <c r="TDD14" s="325"/>
      <c r="TDE14" s="325"/>
      <c r="TDF14" s="325"/>
      <c r="TDG14" s="325"/>
      <c r="TDH14" s="325"/>
      <c r="TDI14" s="325"/>
      <c r="TDJ14" s="325"/>
      <c r="TDK14" s="325"/>
      <c r="TDL14" s="325"/>
      <c r="TDM14" s="325"/>
      <c r="TDN14" s="325"/>
      <c r="TDO14" s="325"/>
      <c r="TDP14" s="325"/>
      <c r="TDQ14" s="325"/>
      <c r="TDR14" s="325"/>
      <c r="TDS14" s="325"/>
      <c r="TDT14" s="325"/>
      <c r="TDU14" s="325"/>
      <c r="TDV14" s="325"/>
      <c r="TDW14" s="325"/>
      <c r="TDX14" s="325"/>
      <c r="TDY14" s="325"/>
      <c r="TDZ14" s="325"/>
      <c r="TEA14" s="325"/>
      <c r="TEB14" s="325"/>
      <c r="TEC14" s="325"/>
      <c r="TED14" s="325"/>
      <c r="TEE14" s="325"/>
      <c r="TEF14" s="325"/>
      <c r="TEG14" s="325"/>
      <c r="TEH14" s="325"/>
      <c r="TEI14" s="325"/>
      <c r="TEJ14" s="325"/>
      <c r="TEK14" s="325"/>
      <c r="TEL14" s="325"/>
      <c r="TEM14" s="325"/>
      <c r="TEN14" s="325"/>
      <c r="TEO14" s="325"/>
      <c r="TEP14" s="325"/>
      <c r="TEQ14" s="325"/>
      <c r="TER14" s="325"/>
      <c r="TES14" s="325"/>
      <c r="TET14" s="325"/>
      <c r="TEU14" s="325"/>
      <c r="TEV14" s="325"/>
      <c r="TEW14" s="325"/>
      <c r="TEX14" s="325"/>
      <c r="TEY14" s="325"/>
      <c r="TEZ14" s="325"/>
      <c r="TFA14" s="325"/>
      <c r="TFB14" s="325"/>
      <c r="TFC14" s="325"/>
      <c r="TFD14" s="325"/>
      <c r="TFE14" s="325"/>
      <c r="TFF14" s="325"/>
      <c r="TFG14" s="325"/>
      <c r="TFH14" s="325"/>
      <c r="TFI14" s="325"/>
      <c r="TFJ14" s="325"/>
      <c r="TFK14" s="325"/>
      <c r="TFL14" s="325"/>
      <c r="TFM14" s="325"/>
      <c r="TFN14" s="325"/>
      <c r="TFO14" s="325"/>
      <c r="TFP14" s="325"/>
      <c r="TFQ14" s="325"/>
      <c r="TFR14" s="325"/>
      <c r="TFS14" s="325"/>
      <c r="TFT14" s="325"/>
      <c r="TFU14" s="325"/>
      <c r="TFV14" s="325"/>
      <c r="TFW14" s="325"/>
      <c r="TFX14" s="325"/>
      <c r="TFY14" s="325"/>
      <c r="TFZ14" s="325"/>
      <c r="TGA14" s="325"/>
      <c r="TGB14" s="325"/>
      <c r="TGC14" s="325"/>
      <c r="TGD14" s="325"/>
      <c r="TGE14" s="325"/>
      <c r="TGF14" s="325"/>
      <c r="TGG14" s="325"/>
      <c r="TGH14" s="325"/>
      <c r="TGI14" s="325"/>
      <c r="TGJ14" s="325"/>
      <c r="TGK14" s="325"/>
      <c r="TGL14" s="325"/>
      <c r="TGM14" s="325"/>
      <c r="TGN14" s="325"/>
      <c r="TGO14" s="325"/>
      <c r="TGP14" s="325"/>
      <c r="TGQ14" s="325"/>
      <c r="TGR14" s="325"/>
      <c r="TGS14" s="325"/>
      <c r="TGT14" s="325"/>
      <c r="TGU14" s="325"/>
      <c r="TGV14" s="325"/>
      <c r="TGW14" s="325"/>
      <c r="TGX14" s="325"/>
      <c r="TGY14" s="325"/>
      <c r="TGZ14" s="325"/>
      <c r="THA14" s="325"/>
      <c r="THB14" s="325"/>
      <c r="THC14" s="325"/>
      <c r="THD14" s="325"/>
      <c r="THE14" s="325"/>
      <c r="THF14" s="325"/>
      <c r="THG14" s="325"/>
      <c r="THH14" s="325"/>
      <c r="THI14" s="325"/>
      <c r="THJ14" s="325"/>
      <c r="THK14" s="325"/>
      <c r="THL14" s="325"/>
      <c r="THM14" s="325"/>
      <c r="THN14" s="325"/>
      <c r="THO14" s="325"/>
      <c r="THP14" s="325"/>
      <c r="THQ14" s="325"/>
      <c r="THR14" s="325"/>
      <c r="THS14" s="325"/>
      <c r="THT14" s="325"/>
      <c r="THU14" s="325"/>
      <c r="THV14" s="325"/>
      <c r="THW14" s="325"/>
      <c r="THX14" s="325"/>
      <c r="THY14" s="325"/>
      <c r="THZ14" s="325"/>
      <c r="TIA14" s="325"/>
      <c r="TIB14" s="325"/>
      <c r="TIC14" s="325"/>
      <c r="TID14" s="325"/>
      <c r="TIE14" s="325"/>
      <c r="TIF14" s="325"/>
      <c r="TIG14" s="325"/>
      <c r="TIH14" s="325"/>
      <c r="TII14" s="325"/>
      <c r="TIJ14" s="325"/>
      <c r="TIK14" s="325"/>
      <c r="TIL14" s="325"/>
      <c r="TIM14" s="325"/>
      <c r="TIN14" s="325"/>
      <c r="TIO14" s="325"/>
      <c r="TIP14" s="325"/>
      <c r="TIQ14" s="325"/>
      <c r="TIR14" s="325"/>
      <c r="TIS14" s="325"/>
      <c r="TIT14" s="325"/>
      <c r="TIU14" s="325"/>
      <c r="TIV14" s="325"/>
      <c r="TIW14" s="325"/>
      <c r="TIX14" s="325"/>
      <c r="TIY14" s="325"/>
      <c r="TIZ14" s="325"/>
      <c r="TJA14" s="325"/>
      <c r="TJB14" s="325"/>
      <c r="TJC14" s="325"/>
      <c r="TJD14" s="325"/>
      <c r="TJE14" s="325"/>
      <c r="TJF14" s="325"/>
      <c r="TJG14" s="325"/>
      <c r="TJH14" s="325"/>
      <c r="TJI14" s="325"/>
      <c r="TJJ14" s="325"/>
      <c r="TJK14" s="325"/>
      <c r="TJL14" s="325"/>
      <c r="TJM14" s="325"/>
      <c r="TJN14" s="325"/>
      <c r="TJO14" s="325"/>
      <c r="TJP14" s="325"/>
      <c r="TJQ14" s="325"/>
      <c r="TJR14" s="325"/>
      <c r="TJS14" s="325"/>
      <c r="TJT14" s="325"/>
      <c r="TJU14" s="325"/>
      <c r="TJV14" s="325"/>
      <c r="TJW14" s="325"/>
      <c r="TJX14" s="325"/>
      <c r="TJY14" s="325"/>
      <c r="TJZ14" s="325"/>
      <c r="TKA14" s="325"/>
      <c r="TKB14" s="325"/>
      <c r="TKC14" s="325"/>
      <c r="TKD14" s="325"/>
      <c r="TKE14" s="325"/>
      <c r="TKF14" s="325"/>
      <c r="TKG14" s="325"/>
      <c r="TKH14" s="325"/>
      <c r="TKI14" s="325"/>
      <c r="TKJ14" s="325"/>
      <c r="TKK14" s="325"/>
      <c r="TKL14" s="325"/>
      <c r="TKM14" s="325"/>
      <c r="TKN14" s="325"/>
      <c r="TKO14" s="325"/>
      <c r="TKP14" s="325"/>
      <c r="TKQ14" s="325"/>
      <c r="TKR14" s="325"/>
      <c r="TKS14" s="325"/>
      <c r="TKT14" s="325"/>
      <c r="TKU14" s="325"/>
      <c r="TKV14" s="325"/>
      <c r="TKW14" s="325"/>
      <c r="TKX14" s="325"/>
      <c r="TKY14" s="325"/>
      <c r="TKZ14" s="325"/>
      <c r="TLA14" s="325"/>
      <c r="TLB14" s="325"/>
      <c r="TLC14" s="325"/>
      <c r="TLD14" s="325"/>
      <c r="TLE14" s="325"/>
      <c r="TLF14" s="325"/>
      <c r="TLG14" s="325"/>
      <c r="TLH14" s="325"/>
      <c r="TLI14" s="325"/>
      <c r="TLJ14" s="325"/>
      <c r="TLK14" s="325"/>
      <c r="TLL14" s="325"/>
      <c r="TLM14" s="325"/>
      <c r="TLN14" s="325"/>
      <c r="TLO14" s="325"/>
      <c r="TLP14" s="325"/>
      <c r="TLQ14" s="325"/>
      <c r="TLR14" s="325"/>
      <c r="TLS14" s="325"/>
      <c r="TLT14" s="325"/>
      <c r="TLU14" s="325"/>
      <c r="TLV14" s="325"/>
      <c r="TLW14" s="325"/>
      <c r="TLX14" s="325"/>
      <c r="TLY14" s="325"/>
      <c r="TLZ14" s="325"/>
      <c r="TMA14" s="325"/>
      <c r="TMB14" s="325"/>
      <c r="TMC14" s="325"/>
      <c r="TMD14" s="325"/>
      <c r="TME14" s="325"/>
      <c r="TMF14" s="325"/>
      <c r="TMG14" s="325"/>
      <c r="TMH14" s="325"/>
      <c r="TMI14" s="325"/>
      <c r="TMJ14" s="325"/>
      <c r="TMK14" s="325"/>
      <c r="TML14" s="325"/>
      <c r="TMM14" s="325"/>
      <c r="TMN14" s="325"/>
      <c r="TMO14" s="325"/>
      <c r="TMP14" s="325"/>
      <c r="TMQ14" s="325"/>
      <c r="TMR14" s="325"/>
      <c r="TMS14" s="325"/>
      <c r="TMT14" s="325"/>
      <c r="TMU14" s="325"/>
      <c r="TMV14" s="325"/>
      <c r="TMW14" s="325"/>
      <c r="TMX14" s="325"/>
      <c r="TMY14" s="325"/>
      <c r="TMZ14" s="325"/>
      <c r="TNA14" s="325"/>
      <c r="TNB14" s="325"/>
      <c r="TNC14" s="325"/>
      <c r="TND14" s="325"/>
      <c r="TNE14" s="325"/>
      <c r="TNF14" s="325"/>
      <c r="TNG14" s="325"/>
      <c r="TNH14" s="325"/>
      <c r="TNI14" s="325"/>
      <c r="TNJ14" s="325"/>
      <c r="TNK14" s="325"/>
      <c r="TNL14" s="325"/>
      <c r="TNM14" s="325"/>
      <c r="TNN14" s="325"/>
      <c r="TNO14" s="325"/>
      <c r="TNP14" s="325"/>
      <c r="TNQ14" s="325"/>
      <c r="TNR14" s="325"/>
      <c r="TNS14" s="325"/>
      <c r="TNT14" s="325"/>
      <c r="TNU14" s="325"/>
      <c r="TNV14" s="325"/>
      <c r="TNW14" s="325"/>
      <c r="TNX14" s="325"/>
      <c r="TNY14" s="325"/>
      <c r="TNZ14" s="325"/>
      <c r="TOA14" s="325"/>
      <c r="TOB14" s="325"/>
      <c r="TOC14" s="325"/>
      <c r="TOD14" s="325"/>
      <c r="TOE14" s="325"/>
      <c r="TOF14" s="325"/>
      <c r="TOG14" s="325"/>
      <c r="TOH14" s="325"/>
      <c r="TOI14" s="325"/>
      <c r="TOJ14" s="325"/>
      <c r="TOK14" s="325"/>
      <c r="TOL14" s="325"/>
      <c r="TOM14" s="325"/>
      <c r="TON14" s="325"/>
      <c r="TOO14" s="325"/>
      <c r="TOP14" s="325"/>
      <c r="TOQ14" s="325"/>
      <c r="TOR14" s="325"/>
      <c r="TOS14" s="325"/>
      <c r="TOT14" s="325"/>
      <c r="TOU14" s="325"/>
      <c r="TOV14" s="325"/>
      <c r="TOW14" s="325"/>
      <c r="TOX14" s="325"/>
      <c r="TOY14" s="325"/>
      <c r="TOZ14" s="325"/>
      <c r="TPA14" s="325"/>
      <c r="TPB14" s="325"/>
      <c r="TPC14" s="325"/>
      <c r="TPD14" s="325"/>
      <c r="TPE14" s="325"/>
      <c r="TPF14" s="325"/>
      <c r="TPG14" s="325"/>
      <c r="TPH14" s="325"/>
      <c r="TPI14" s="325"/>
      <c r="TPJ14" s="325"/>
      <c r="TPK14" s="325"/>
      <c r="TPL14" s="325"/>
      <c r="TPM14" s="325"/>
      <c r="TPN14" s="325"/>
      <c r="TPO14" s="325"/>
      <c r="TPP14" s="325"/>
      <c r="TPQ14" s="325"/>
      <c r="TPR14" s="325"/>
      <c r="TPS14" s="325"/>
      <c r="TPT14" s="325"/>
      <c r="TPU14" s="325"/>
      <c r="TPV14" s="325"/>
      <c r="TPW14" s="325"/>
      <c r="TPX14" s="325"/>
      <c r="TPY14" s="325"/>
      <c r="TPZ14" s="325"/>
      <c r="TQA14" s="325"/>
      <c r="TQB14" s="325"/>
      <c r="TQC14" s="325"/>
      <c r="TQD14" s="325"/>
      <c r="TQE14" s="325"/>
      <c r="TQF14" s="325"/>
      <c r="TQG14" s="325"/>
      <c r="TQH14" s="325"/>
      <c r="TQI14" s="325"/>
      <c r="TQJ14" s="325"/>
      <c r="TQK14" s="325"/>
      <c r="TQL14" s="325"/>
      <c r="TQM14" s="325"/>
      <c r="TQN14" s="325"/>
      <c r="TQO14" s="325"/>
      <c r="TQP14" s="325"/>
      <c r="TQQ14" s="325"/>
      <c r="TQR14" s="325"/>
      <c r="TQS14" s="325"/>
      <c r="TQT14" s="325"/>
      <c r="TQU14" s="325"/>
      <c r="TQV14" s="325"/>
      <c r="TQW14" s="325"/>
      <c r="TQX14" s="325"/>
      <c r="TQY14" s="325"/>
      <c r="TQZ14" s="325"/>
      <c r="TRA14" s="325"/>
      <c r="TRB14" s="325"/>
      <c r="TRC14" s="325"/>
      <c r="TRD14" s="325"/>
      <c r="TRE14" s="325"/>
      <c r="TRF14" s="325"/>
      <c r="TRG14" s="325"/>
      <c r="TRH14" s="325"/>
      <c r="TRI14" s="325"/>
      <c r="TRJ14" s="325"/>
      <c r="TRK14" s="325"/>
      <c r="TRL14" s="325"/>
      <c r="TRM14" s="325"/>
      <c r="TRN14" s="325"/>
      <c r="TRO14" s="325"/>
      <c r="TRP14" s="325"/>
      <c r="TRQ14" s="325"/>
      <c r="TRR14" s="325"/>
      <c r="TRS14" s="325"/>
      <c r="TRT14" s="325"/>
      <c r="TRU14" s="325"/>
      <c r="TRV14" s="325"/>
      <c r="TRW14" s="325"/>
      <c r="TRX14" s="325"/>
      <c r="TRY14" s="325"/>
      <c r="TRZ14" s="325"/>
      <c r="TSA14" s="325"/>
      <c r="TSB14" s="325"/>
      <c r="TSC14" s="325"/>
      <c r="TSD14" s="325"/>
      <c r="TSE14" s="325"/>
      <c r="TSF14" s="325"/>
      <c r="TSG14" s="325"/>
      <c r="TSH14" s="325"/>
      <c r="TSI14" s="325"/>
      <c r="TSJ14" s="325"/>
      <c r="TSK14" s="325"/>
      <c r="TSL14" s="325"/>
      <c r="TSM14" s="325"/>
      <c r="TSN14" s="325"/>
      <c r="TSO14" s="325"/>
      <c r="TSP14" s="325"/>
      <c r="TSQ14" s="325"/>
      <c r="TSR14" s="325"/>
      <c r="TSS14" s="325"/>
      <c r="TST14" s="325"/>
      <c r="TSU14" s="325"/>
      <c r="TSV14" s="325"/>
      <c r="TSW14" s="325"/>
      <c r="TSX14" s="325"/>
      <c r="TSY14" s="325"/>
      <c r="TSZ14" s="325"/>
      <c r="TTA14" s="325"/>
      <c r="TTB14" s="325"/>
      <c r="TTC14" s="325"/>
      <c r="TTD14" s="325"/>
      <c r="TTE14" s="325"/>
      <c r="TTF14" s="325"/>
      <c r="TTG14" s="325"/>
      <c r="TTH14" s="325"/>
      <c r="TTI14" s="325"/>
      <c r="TTJ14" s="325"/>
      <c r="TTK14" s="325"/>
      <c r="TTL14" s="325"/>
      <c r="TTM14" s="325"/>
      <c r="TTN14" s="325"/>
      <c r="TTO14" s="325"/>
      <c r="TTP14" s="325"/>
      <c r="TTQ14" s="325"/>
      <c r="TTR14" s="325"/>
      <c r="TTS14" s="325"/>
      <c r="TTT14" s="325"/>
      <c r="TTU14" s="325"/>
      <c r="TTV14" s="325"/>
      <c r="TTW14" s="325"/>
      <c r="TTX14" s="325"/>
      <c r="TTY14" s="325"/>
      <c r="TTZ14" s="325"/>
      <c r="TUA14" s="325"/>
      <c r="TUB14" s="325"/>
      <c r="TUC14" s="325"/>
      <c r="TUD14" s="325"/>
      <c r="TUE14" s="325"/>
      <c r="TUF14" s="325"/>
      <c r="TUG14" s="325"/>
      <c r="TUH14" s="325"/>
      <c r="TUI14" s="325"/>
      <c r="TUJ14" s="325"/>
      <c r="TUK14" s="325"/>
      <c r="TUL14" s="325"/>
      <c r="TUM14" s="325"/>
      <c r="TUN14" s="325"/>
      <c r="TUO14" s="325"/>
      <c r="TUP14" s="325"/>
      <c r="TUQ14" s="325"/>
      <c r="TUR14" s="325"/>
      <c r="TUS14" s="325"/>
      <c r="TUT14" s="325"/>
      <c r="TUU14" s="325"/>
      <c r="TUV14" s="325"/>
      <c r="TUW14" s="325"/>
      <c r="TUX14" s="325"/>
      <c r="TUY14" s="325"/>
      <c r="TUZ14" s="325"/>
      <c r="TVA14" s="325"/>
      <c r="TVB14" s="325"/>
      <c r="TVC14" s="325"/>
      <c r="TVD14" s="325"/>
      <c r="TVE14" s="325"/>
      <c r="TVF14" s="325"/>
      <c r="TVG14" s="325"/>
      <c r="TVH14" s="325"/>
      <c r="TVI14" s="325"/>
      <c r="TVJ14" s="325"/>
      <c r="TVK14" s="325"/>
      <c r="TVL14" s="325"/>
      <c r="TVM14" s="325"/>
      <c r="TVN14" s="325"/>
      <c r="TVO14" s="325"/>
      <c r="TVP14" s="325"/>
      <c r="TVQ14" s="325"/>
      <c r="TVR14" s="325"/>
      <c r="TVS14" s="325"/>
      <c r="TVT14" s="325"/>
      <c r="TVU14" s="325"/>
      <c r="TVV14" s="325"/>
      <c r="TVW14" s="325"/>
      <c r="TVX14" s="325"/>
      <c r="TVY14" s="325"/>
      <c r="TVZ14" s="325"/>
      <c r="TWA14" s="325"/>
      <c r="TWB14" s="325"/>
      <c r="TWC14" s="325"/>
      <c r="TWD14" s="325"/>
      <c r="TWE14" s="325"/>
      <c r="TWF14" s="325"/>
      <c r="TWG14" s="325"/>
      <c r="TWH14" s="325"/>
      <c r="TWI14" s="325"/>
      <c r="TWJ14" s="325"/>
      <c r="TWK14" s="325"/>
      <c r="TWL14" s="325"/>
      <c r="TWM14" s="325"/>
      <c r="TWN14" s="325"/>
      <c r="TWO14" s="325"/>
      <c r="TWP14" s="325"/>
      <c r="TWQ14" s="325"/>
      <c r="TWR14" s="325"/>
      <c r="TWS14" s="325"/>
      <c r="TWT14" s="325"/>
      <c r="TWU14" s="325"/>
      <c r="TWV14" s="325"/>
      <c r="TWW14" s="325"/>
      <c r="TWX14" s="325"/>
      <c r="TWY14" s="325"/>
      <c r="TWZ14" s="325"/>
      <c r="TXA14" s="325"/>
      <c r="TXB14" s="325"/>
      <c r="TXC14" s="325"/>
      <c r="TXD14" s="325"/>
      <c r="TXE14" s="325"/>
      <c r="TXF14" s="325"/>
      <c r="TXG14" s="325"/>
      <c r="TXH14" s="325"/>
      <c r="TXI14" s="325"/>
      <c r="TXJ14" s="325"/>
      <c r="TXK14" s="325"/>
      <c r="TXL14" s="325"/>
      <c r="TXM14" s="325"/>
      <c r="TXN14" s="325"/>
      <c r="TXO14" s="325"/>
      <c r="TXP14" s="325"/>
      <c r="TXQ14" s="325"/>
      <c r="TXR14" s="325"/>
      <c r="TXS14" s="325"/>
      <c r="TXT14" s="325"/>
      <c r="TXU14" s="325"/>
      <c r="TXV14" s="325"/>
      <c r="TXW14" s="325"/>
      <c r="TXX14" s="325"/>
      <c r="TXY14" s="325"/>
      <c r="TXZ14" s="325"/>
      <c r="TYA14" s="325"/>
      <c r="TYB14" s="325"/>
      <c r="TYC14" s="325"/>
      <c r="TYD14" s="325"/>
      <c r="TYE14" s="325"/>
      <c r="TYF14" s="325"/>
      <c r="TYG14" s="325"/>
      <c r="TYH14" s="325"/>
      <c r="TYI14" s="325"/>
      <c r="TYJ14" s="325"/>
      <c r="TYK14" s="325"/>
      <c r="TYL14" s="325"/>
      <c r="TYM14" s="325"/>
      <c r="TYN14" s="325"/>
      <c r="TYO14" s="325"/>
      <c r="TYP14" s="325"/>
      <c r="TYQ14" s="325"/>
      <c r="TYR14" s="325"/>
      <c r="TYS14" s="325"/>
      <c r="TYT14" s="325"/>
      <c r="TYU14" s="325"/>
      <c r="TYV14" s="325"/>
      <c r="TYW14" s="325"/>
      <c r="TYX14" s="325"/>
      <c r="TYY14" s="325"/>
      <c r="TYZ14" s="325"/>
      <c r="TZA14" s="325"/>
      <c r="TZB14" s="325"/>
      <c r="TZC14" s="325"/>
      <c r="TZD14" s="325"/>
      <c r="TZE14" s="325"/>
      <c r="TZF14" s="325"/>
      <c r="TZG14" s="325"/>
      <c r="TZH14" s="325"/>
      <c r="TZI14" s="325"/>
      <c r="TZJ14" s="325"/>
      <c r="TZK14" s="325"/>
      <c r="TZL14" s="325"/>
      <c r="TZM14" s="325"/>
      <c r="TZN14" s="325"/>
      <c r="TZO14" s="325"/>
      <c r="TZP14" s="325"/>
      <c r="TZQ14" s="325"/>
      <c r="TZR14" s="325"/>
      <c r="TZS14" s="325"/>
      <c r="TZT14" s="325"/>
      <c r="TZU14" s="325"/>
      <c r="TZV14" s="325"/>
      <c r="TZW14" s="325"/>
      <c r="TZX14" s="325"/>
      <c r="TZY14" s="325"/>
      <c r="TZZ14" s="325"/>
      <c r="UAA14" s="325"/>
      <c r="UAB14" s="325"/>
      <c r="UAC14" s="325"/>
      <c r="UAD14" s="325"/>
      <c r="UAE14" s="325"/>
      <c r="UAF14" s="325"/>
      <c r="UAG14" s="325"/>
      <c r="UAH14" s="325"/>
      <c r="UAI14" s="325"/>
      <c r="UAJ14" s="325"/>
      <c r="UAK14" s="325"/>
      <c r="UAL14" s="325"/>
      <c r="UAM14" s="325"/>
      <c r="UAN14" s="325"/>
      <c r="UAO14" s="325"/>
      <c r="UAP14" s="325"/>
      <c r="UAQ14" s="325"/>
      <c r="UAR14" s="325"/>
      <c r="UAS14" s="325"/>
      <c r="UAT14" s="325"/>
      <c r="UAU14" s="325"/>
      <c r="UAV14" s="325"/>
      <c r="UAW14" s="325"/>
      <c r="UAX14" s="325"/>
      <c r="UAY14" s="325"/>
      <c r="UAZ14" s="325"/>
      <c r="UBA14" s="325"/>
      <c r="UBB14" s="325"/>
      <c r="UBC14" s="325"/>
      <c r="UBD14" s="325"/>
      <c r="UBE14" s="325"/>
      <c r="UBF14" s="325"/>
      <c r="UBG14" s="325"/>
      <c r="UBH14" s="325"/>
      <c r="UBI14" s="325"/>
      <c r="UBJ14" s="325"/>
      <c r="UBK14" s="325"/>
      <c r="UBL14" s="325"/>
      <c r="UBM14" s="325"/>
      <c r="UBN14" s="325"/>
      <c r="UBO14" s="325"/>
      <c r="UBP14" s="325"/>
      <c r="UBQ14" s="325"/>
      <c r="UBR14" s="325"/>
      <c r="UBS14" s="325"/>
      <c r="UBT14" s="325"/>
      <c r="UBU14" s="325"/>
      <c r="UBV14" s="325"/>
      <c r="UBW14" s="325"/>
      <c r="UBX14" s="325"/>
      <c r="UBY14" s="325"/>
      <c r="UBZ14" s="325"/>
      <c r="UCA14" s="325"/>
      <c r="UCB14" s="325"/>
      <c r="UCC14" s="325"/>
      <c r="UCD14" s="325"/>
      <c r="UCE14" s="325"/>
      <c r="UCF14" s="325"/>
      <c r="UCG14" s="325"/>
      <c r="UCH14" s="325"/>
      <c r="UCI14" s="325"/>
      <c r="UCJ14" s="325"/>
      <c r="UCK14" s="325"/>
      <c r="UCL14" s="325"/>
      <c r="UCM14" s="325"/>
      <c r="UCN14" s="325"/>
      <c r="UCO14" s="325"/>
      <c r="UCP14" s="325"/>
      <c r="UCQ14" s="325"/>
      <c r="UCR14" s="325"/>
      <c r="UCS14" s="325"/>
      <c r="UCT14" s="325"/>
      <c r="UCU14" s="325"/>
      <c r="UCV14" s="325"/>
      <c r="UCW14" s="325"/>
      <c r="UCX14" s="325"/>
      <c r="UCY14" s="325"/>
      <c r="UCZ14" s="325"/>
      <c r="UDA14" s="325"/>
      <c r="UDB14" s="325"/>
      <c r="UDC14" s="325"/>
      <c r="UDD14" s="325"/>
      <c r="UDE14" s="325"/>
      <c r="UDF14" s="325"/>
      <c r="UDG14" s="325"/>
      <c r="UDH14" s="325"/>
      <c r="UDI14" s="325"/>
      <c r="UDJ14" s="325"/>
      <c r="UDK14" s="325"/>
      <c r="UDL14" s="325"/>
      <c r="UDM14" s="325"/>
      <c r="UDN14" s="325"/>
      <c r="UDO14" s="325"/>
      <c r="UDP14" s="325"/>
      <c r="UDQ14" s="325"/>
      <c r="UDR14" s="325"/>
      <c r="UDS14" s="325"/>
      <c r="UDT14" s="325"/>
      <c r="UDU14" s="325"/>
      <c r="UDV14" s="325"/>
      <c r="UDW14" s="325"/>
      <c r="UDX14" s="325"/>
      <c r="UDY14" s="325"/>
      <c r="UDZ14" s="325"/>
      <c r="UEA14" s="325"/>
      <c r="UEB14" s="325"/>
      <c r="UEC14" s="325"/>
      <c r="UED14" s="325"/>
      <c r="UEE14" s="325"/>
      <c r="UEF14" s="325"/>
      <c r="UEG14" s="325"/>
      <c r="UEH14" s="325"/>
      <c r="UEI14" s="325"/>
      <c r="UEJ14" s="325"/>
      <c r="UEK14" s="325"/>
      <c r="UEL14" s="325"/>
      <c r="UEM14" s="325"/>
      <c r="UEN14" s="325"/>
      <c r="UEO14" s="325"/>
      <c r="UEP14" s="325"/>
      <c r="UEQ14" s="325"/>
      <c r="UER14" s="325"/>
      <c r="UES14" s="325"/>
      <c r="UET14" s="325"/>
      <c r="UEU14" s="325"/>
      <c r="UEV14" s="325"/>
      <c r="UEW14" s="325"/>
      <c r="UEX14" s="325"/>
      <c r="UEY14" s="325"/>
      <c r="UEZ14" s="325"/>
      <c r="UFA14" s="325"/>
      <c r="UFB14" s="325"/>
      <c r="UFC14" s="325"/>
      <c r="UFD14" s="325"/>
      <c r="UFE14" s="325"/>
      <c r="UFF14" s="325"/>
      <c r="UFG14" s="325"/>
      <c r="UFH14" s="325"/>
      <c r="UFI14" s="325"/>
      <c r="UFJ14" s="325"/>
      <c r="UFK14" s="325"/>
      <c r="UFL14" s="325"/>
      <c r="UFM14" s="325"/>
      <c r="UFN14" s="325"/>
      <c r="UFO14" s="325"/>
      <c r="UFP14" s="325"/>
      <c r="UFQ14" s="325"/>
      <c r="UFR14" s="325"/>
      <c r="UFS14" s="325"/>
      <c r="UFT14" s="325"/>
      <c r="UFU14" s="325"/>
      <c r="UFV14" s="325"/>
      <c r="UFW14" s="325"/>
      <c r="UFX14" s="325"/>
      <c r="UFY14" s="325"/>
      <c r="UFZ14" s="325"/>
      <c r="UGA14" s="325"/>
      <c r="UGB14" s="325"/>
      <c r="UGC14" s="325"/>
      <c r="UGD14" s="325"/>
      <c r="UGE14" s="325"/>
      <c r="UGF14" s="325"/>
      <c r="UGG14" s="325"/>
      <c r="UGH14" s="325"/>
      <c r="UGI14" s="325"/>
      <c r="UGJ14" s="325"/>
      <c r="UGK14" s="325"/>
      <c r="UGL14" s="325"/>
      <c r="UGM14" s="325"/>
      <c r="UGN14" s="325"/>
      <c r="UGO14" s="325"/>
      <c r="UGP14" s="325"/>
      <c r="UGQ14" s="325"/>
      <c r="UGR14" s="325"/>
      <c r="UGS14" s="325"/>
      <c r="UGT14" s="325"/>
      <c r="UGU14" s="325"/>
      <c r="UGV14" s="325"/>
      <c r="UGW14" s="325"/>
      <c r="UGX14" s="325"/>
      <c r="UGY14" s="325"/>
      <c r="UGZ14" s="325"/>
      <c r="UHA14" s="325"/>
      <c r="UHB14" s="325"/>
      <c r="UHC14" s="325"/>
      <c r="UHD14" s="325"/>
      <c r="UHE14" s="325"/>
      <c r="UHF14" s="325"/>
      <c r="UHG14" s="325"/>
      <c r="UHH14" s="325"/>
      <c r="UHI14" s="325"/>
      <c r="UHJ14" s="325"/>
      <c r="UHK14" s="325"/>
      <c r="UHL14" s="325"/>
      <c r="UHM14" s="325"/>
      <c r="UHN14" s="325"/>
      <c r="UHO14" s="325"/>
      <c r="UHP14" s="325"/>
      <c r="UHQ14" s="325"/>
      <c r="UHR14" s="325"/>
      <c r="UHS14" s="325"/>
      <c r="UHT14" s="325"/>
      <c r="UHU14" s="325"/>
      <c r="UHV14" s="325"/>
      <c r="UHW14" s="325"/>
      <c r="UHX14" s="325"/>
      <c r="UHY14" s="325"/>
      <c r="UHZ14" s="325"/>
      <c r="UIA14" s="325"/>
      <c r="UIB14" s="325"/>
      <c r="UIC14" s="325"/>
      <c r="UID14" s="325"/>
      <c r="UIE14" s="325"/>
      <c r="UIF14" s="325"/>
      <c r="UIG14" s="325"/>
      <c r="UIH14" s="325"/>
      <c r="UII14" s="325"/>
      <c r="UIJ14" s="325"/>
      <c r="UIK14" s="325"/>
      <c r="UIL14" s="325"/>
      <c r="UIM14" s="325"/>
      <c r="UIN14" s="325"/>
      <c r="UIO14" s="325"/>
      <c r="UIP14" s="325"/>
      <c r="UIQ14" s="325"/>
      <c r="UIR14" s="325"/>
      <c r="UIS14" s="325"/>
      <c r="UIT14" s="325"/>
      <c r="UIU14" s="325"/>
      <c r="UIV14" s="325"/>
      <c r="UIW14" s="325"/>
      <c r="UIX14" s="325"/>
      <c r="UIY14" s="325"/>
      <c r="UIZ14" s="325"/>
      <c r="UJA14" s="325"/>
      <c r="UJB14" s="325"/>
      <c r="UJC14" s="325"/>
      <c r="UJD14" s="325"/>
      <c r="UJE14" s="325"/>
      <c r="UJF14" s="325"/>
      <c r="UJG14" s="325"/>
      <c r="UJH14" s="325"/>
      <c r="UJI14" s="325"/>
      <c r="UJJ14" s="325"/>
      <c r="UJK14" s="325"/>
      <c r="UJL14" s="325"/>
      <c r="UJM14" s="325"/>
      <c r="UJN14" s="325"/>
      <c r="UJO14" s="325"/>
      <c r="UJP14" s="325"/>
      <c r="UJQ14" s="325"/>
      <c r="UJR14" s="325"/>
      <c r="UJS14" s="325"/>
      <c r="UJT14" s="325"/>
      <c r="UJU14" s="325"/>
      <c r="UJV14" s="325"/>
      <c r="UJW14" s="325"/>
      <c r="UJX14" s="325"/>
      <c r="UJY14" s="325"/>
      <c r="UJZ14" s="325"/>
      <c r="UKA14" s="325"/>
      <c r="UKB14" s="325"/>
      <c r="UKC14" s="325"/>
      <c r="UKD14" s="325"/>
      <c r="UKE14" s="325"/>
      <c r="UKF14" s="325"/>
      <c r="UKG14" s="325"/>
      <c r="UKH14" s="325"/>
      <c r="UKI14" s="325"/>
      <c r="UKJ14" s="325"/>
      <c r="UKK14" s="325"/>
      <c r="UKL14" s="325"/>
      <c r="UKM14" s="325"/>
      <c r="UKN14" s="325"/>
      <c r="UKO14" s="325"/>
      <c r="UKP14" s="325"/>
      <c r="UKQ14" s="325"/>
      <c r="UKR14" s="325"/>
      <c r="UKS14" s="325"/>
      <c r="UKT14" s="325"/>
      <c r="UKU14" s="325"/>
      <c r="UKV14" s="325"/>
      <c r="UKW14" s="325"/>
      <c r="UKX14" s="325"/>
      <c r="UKY14" s="325"/>
      <c r="UKZ14" s="325"/>
      <c r="ULA14" s="325"/>
      <c r="ULB14" s="325"/>
      <c r="ULC14" s="325"/>
      <c r="ULD14" s="325"/>
      <c r="ULE14" s="325"/>
      <c r="ULF14" s="325"/>
      <c r="ULG14" s="325"/>
      <c r="ULH14" s="325"/>
      <c r="ULI14" s="325"/>
      <c r="ULJ14" s="325"/>
      <c r="ULK14" s="325"/>
      <c r="ULL14" s="325"/>
      <c r="ULM14" s="325"/>
      <c r="ULN14" s="325"/>
      <c r="ULO14" s="325"/>
      <c r="ULP14" s="325"/>
      <c r="ULQ14" s="325"/>
      <c r="ULR14" s="325"/>
      <c r="ULS14" s="325"/>
      <c r="ULT14" s="325"/>
      <c r="ULU14" s="325"/>
      <c r="ULV14" s="325"/>
      <c r="ULW14" s="325"/>
      <c r="ULX14" s="325"/>
      <c r="ULY14" s="325"/>
      <c r="ULZ14" s="325"/>
      <c r="UMA14" s="325"/>
      <c r="UMB14" s="325"/>
      <c r="UMC14" s="325"/>
      <c r="UMD14" s="325"/>
      <c r="UME14" s="325"/>
      <c r="UMF14" s="325"/>
      <c r="UMG14" s="325"/>
      <c r="UMH14" s="325"/>
      <c r="UMI14" s="325"/>
      <c r="UMJ14" s="325"/>
      <c r="UMK14" s="325"/>
      <c r="UML14" s="325"/>
      <c r="UMM14" s="325"/>
      <c r="UMN14" s="325"/>
      <c r="UMO14" s="325"/>
      <c r="UMP14" s="325"/>
      <c r="UMQ14" s="325"/>
      <c r="UMR14" s="325"/>
      <c r="UMS14" s="325"/>
      <c r="UMT14" s="325"/>
      <c r="UMU14" s="325"/>
      <c r="UMV14" s="325"/>
      <c r="UMW14" s="325"/>
      <c r="UMX14" s="325"/>
      <c r="UMY14" s="325"/>
      <c r="UMZ14" s="325"/>
      <c r="UNA14" s="325"/>
      <c r="UNB14" s="325"/>
      <c r="UNC14" s="325"/>
      <c r="UND14" s="325"/>
      <c r="UNE14" s="325"/>
      <c r="UNF14" s="325"/>
      <c r="UNG14" s="325"/>
      <c r="UNH14" s="325"/>
      <c r="UNI14" s="325"/>
      <c r="UNJ14" s="325"/>
      <c r="UNK14" s="325"/>
      <c r="UNL14" s="325"/>
      <c r="UNM14" s="325"/>
      <c r="UNN14" s="325"/>
      <c r="UNO14" s="325"/>
      <c r="UNP14" s="325"/>
      <c r="UNQ14" s="325"/>
      <c r="UNR14" s="325"/>
      <c r="UNS14" s="325"/>
      <c r="UNT14" s="325"/>
      <c r="UNU14" s="325"/>
      <c r="UNV14" s="325"/>
      <c r="UNW14" s="325"/>
      <c r="UNX14" s="325"/>
      <c r="UNY14" s="325"/>
      <c r="UNZ14" s="325"/>
      <c r="UOA14" s="325"/>
      <c r="UOB14" s="325"/>
      <c r="UOC14" s="325"/>
      <c r="UOD14" s="325"/>
      <c r="UOE14" s="325"/>
      <c r="UOF14" s="325"/>
      <c r="UOG14" s="325"/>
      <c r="UOH14" s="325"/>
      <c r="UOI14" s="325"/>
      <c r="UOJ14" s="325"/>
      <c r="UOK14" s="325"/>
      <c r="UOL14" s="325"/>
      <c r="UOM14" s="325"/>
      <c r="UON14" s="325"/>
      <c r="UOO14" s="325"/>
      <c r="UOP14" s="325"/>
      <c r="UOQ14" s="325"/>
      <c r="UOR14" s="325"/>
      <c r="UOS14" s="325"/>
      <c r="UOT14" s="325"/>
      <c r="UOU14" s="325"/>
      <c r="UOV14" s="325"/>
      <c r="UOW14" s="325"/>
      <c r="UOX14" s="325"/>
      <c r="UOY14" s="325"/>
      <c r="UOZ14" s="325"/>
      <c r="UPA14" s="325"/>
      <c r="UPB14" s="325"/>
      <c r="UPC14" s="325"/>
      <c r="UPD14" s="325"/>
      <c r="UPE14" s="325"/>
      <c r="UPF14" s="325"/>
      <c r="UPG14" s="325"/>
      <c r="UPH14" s="325"/>
      <c r="UPI14" s="325"/>
      <c r="UPJ14" s="325"/>
      <c r="UPK14" s="325"/>
      <c r="UPL14" s="325"/>
      <c r="UPM14" s="325"/>
      <c r="UPN14" s="325"/>
      <c r="UPO14" s="325"/>
      <c r="UPP14" s="325"/>
      <c r="UPQ14" s="325"/>
      <c r="UPR14" s="325"/>
      <c r="UPS14" s="325"/>
      <c r="UPT14" s="325"/>
      <c r="UPU14" s="325"/>
      <c r="UPV14" s="325"/>
      <c r="UPW14" s="325"/>
      <c r="UPX14" s="325"/>
      <c r="UPY14" s="325"/>
      <c r="UPZ14" s="325"/>
      <c r="UQA14" s="325"/>
      <c r="UQB14" s="325"/>
      <c r="UQC14" s="325"/>
      <c r="UQD14" s="325"/>
      <c r="UQE14" s="325"/>
      <c r="UQF14" s="325"/>
      <c r="UQG14" s="325"/>
      <c r="UQH14" s="325"/>
      <c r="UQI14" s="325"/>
      <c r="UQJ14" s="325"/>
      <c r="UQK14" s="325"/>
      <c r="UQL14" s="325"/>
      <c r="UQM14" s="325"/>
      <c r="UQN14" s="325"/>
      <c r="UQO14" s="325"/>
      <c r="UQP14" s="325"/>
      <c r="UQQ14" s="325"/>
      <c r="UQR14" s="325"/>
      <c r="UQS14" s="325"/>
      <c r="UQT14" s="325"/>
      <c r="UQU14" s="325"/>
      <c r="UQV14" s="325"/>
      <c r="UQW14" s="325"/>
      <c r="UQX14" s="325"/>
      <c r="UQY14" s="325"/>
      <c r="UQZ14" s="325"/>
      <c r="URA14" s="325"/>
      <c r="URB14" s="325"/>
      <c r="URC14" s="325"/>
      <c r="URD14" s="325"/>
      <c r="URE14" s="325"/>
      <c r="URF14" s="325"/>
      <c r="URG14" s="325"/>
      <c r="URH14" s="325"/>
      <c r="URI14" s="325"/>
      <c r="URJ14" s="325"/>
      <c r="URK14" s="325"/>
      <c r="URL14" s="325"/>
      <c r="URM14" s="325"/>
      <c r="URN14" s="325"/>
      <c r="URO14" s="325"/>
      <c r="URP14" s="325"/>
      <c r="URQ14" s="325"/>
      <c r="URR14" s="325"/>
      <c r="URS14" s="325"/>
      <c r="URT14" s="325"/>
      <c r="URU14" s="325"/>
      <c r="URV14" s="325"/>
      <c r="URW14" s="325"/>
      <c r="URX14" s="325"/>
      <c r="URY14" s="325"/>
      <c r="URZ14" s="325"/>
      <c r="USA14" s="325"/>
      <c r="USB14" s="325"/>
      <c r="USC14" s="325"/>
      <c r="USD14" s="325"/>
      <c r="USE14" s="325"/>
      <c r="USF14" s="325"/>
      <c r="USG14" s="325"/>
      <c r="USH14" s="325"/>
      <c r="USI14" s="325"/>
      <c r="USJ14" s="325"/>
      <c r="USK14" s="325"/>
      <c r="USL14" s="325"/>
      <c r="USM14" s="325"/>
      <c r="USN14" s="325"/>
      <c r="USO14" s="325"/>
      <c r="USP14" s="325"/>
      <c r="USQ14" s="325"/>
      <c r="USR14" s="325"/>
      <c r="USS14" s="325"/>
      <c r="UST14" s="325"/>
      <c r="USU14" s="325"/>
      <c r="USV14" s="325"/>
      <c r="USW14" s="325"/>
      <c r="USX14" s="325"/>
      <c r="USY14" s="325"/>
      <c r="USZ14" s="325"/>
      <c r="UTA14" s="325"/>
      <c r="UTB14" s="325"/>
      <c r="UTC14" s="325"/>
      <c r="UTD14" s="325"/>
      <c r="UTE14" s="325"/>
      <c r="UTF14" s="325"/>
      <c r="UTG14" s="325"/>
      <c r="UTH14" s="325"/>
      <c r="UTI14" s="325"/>
      <c r="UTJ14" s="325"/>
      <c r="UTK14" s="325"/>
      <c r="UTL14" s="325"/>
      <c r="UTM14" s="325"/>
      <c r="UTN14" s="325"/>
      <c r="UTO14" s="325"/>
      <c r="UTP14" s="325"/>
      <c r="UTQ14" s="325"/>
      <c r="UTR14" s="325"/>
      <c r="UTS14" s="325"/>
      <c r="UTT14" s="325"/>
      <c r="UTU14" s="325"/>
      <c r="UTV14" s="325"/>
      <c r="UTW14" s="325"/>
      <c r="UTX14" s="325"/>
      <c r="UTY14" s="325"/>
      <c r="UTZ14" s="325"/>
      <c r="UUA14" s="325"/>
      <c r="UUB14" s="325"/>
      <c r="UUC14" s="325"/>
      <c r="UUD14" s="325"/>
      <c r="UUE14" s="325"/>
      <c r="UUF14" s="325"/>
      <c r="UUG14" s="325"/>
      <c r="UUH14" s="325"/>
      <c r="UUI14" s="325"/>
      <c r="UUJ14" s="325"/>
      <c r="UUK14" s="325"/>
      <c r="UUL14" s="325"/>
      <c r="UUM14" s="325"/>
      <c r="UUN14" s="325"/>
      <c r="UUO14" s="325"/>
      <c r="UUP14" s="325"/>
      <c r="UUQ14" s="325"/>
      <c r="UUR14" s="325"/>
      <c r="UUS14" s="325"/>
      <c r="UUT14" s="325"/>
      <c r="UUU14" s="325"/>
      <c r="UUV14" s="325"/>
      <c r="UUW14" s="325"/>
      <c r="UUX14" s="325"/>
      <c r="UUY14" s="325"/>
      <c r="UUZ14" s="325"/>
      <c r="UVA14" s="325"/>
      <c r="UVB14" s="325"/>
      <c r="UVC14" s="325"/>
      <c r="UVD14" s="325"/>
      <c r="UVE14" s="325"/>
      <c r="UVF14" s="325"/>
      <c r="UVG14" s="325"/>
      <c r="UVH14" s="325"/>
      <c r="UVI14" s="325"/>
      <c r="UVJ14" s="325"/>
      <c r="UVK14" s="325"/>
      <c r="UVL14" s="325"/>
      <c r="UVM14" s="325"/>
      <c r="UVN14" s="325"/>
      <c r="UVO14" s="325"/>
      <c r="UVP14" s="325"/>
      <c r="UVQ14" s="325"/>
      <c r="UVR14" s="325"/>
      <c r="UVS14" s="325"/>
      <c r="UVT14" s="325"/>
      <c r="UVU14" s="325"/>
      <c r="UVV14" s="325"/>
      <c r="UVW14" s="325"/>
      <c r="UVX14" s="325"/>
      <c r="UVY14" s="325"/>
      <c r="UVZ14" s="325"/>
      <c r="UWA14" s="325"/>
      <c r="UWB14" s="325"/>
      <c r="UWC14" s="325"/>
      <c r="UWD14" s="325"/>
      <c r="UWE14" s="325"/>
      <c r="UWF14" s="325"/>
      <c r="UWG14" s="325"/>
      <c r="UWH14" s="325"/>
      <c r="UWI14" s="325"/>
      <c r="UWJ14" s="325"/>
      <c r="UWK14" s="325"/>
      <c r="UWL14" s="325"/>
      <c r="UWM14" s="325"/>
      <c r="UWN14" s="325"/>
      <c r="UWO14" s="325"/>
      <c r="UWP14" s="325"/>
      <c r="UWQ14" s="325"/>
      <c r="UWR14" s="325"/>
      <c r="UWS14" s="325"/>
      <c r="UWT14" s="325"/>
      <c r="UWU14" s="325"/>
      <c r="UWV14" s="325"/>
      <c r="UWW14" s="325"/>
      <c r="UWX14" s="325"/>
      <c r="UWY14" s="325"/>
      <c r="UWZ14" s="325"/>
      <c r="UXA14" s="325"/>
      <c r="UXB14" s="325"/>
      <c r="UXC14" s="325"/>
      <c r="UXD14" s="325"/>
      <c r="UXE14" s="325"/>
      <c r="UXF14" s="325"/>
      <c r="UXG14" s="325"/>
      <c r="UXH14" s="325"/>
      <c r="UXI14" s="325"/>
      <c r="UXJ14" s="325"/>
      <c r="UXK14" s="325"/>
      <c r="UXL14" s="325"/>
      <c r="UXM14" s="325"/>
      <c r="UXN14" s="325"/>
      <c r="UXO14" s="325"/>
      <c r="UXP14" s="325"/>
      <c r="UXQ14" s="325"/>
      <c r="UXR14" s="325"/>
      <c r="UXS14" s="325"/>
      <c r="UXT14" s="325"/>
      <c r="UXU14" s="325"/>
      <c r="UXV14" s="325"/>
      <c r="UXW14" s="325"/>
      <c r="UXX14" s="325"/>
      <c r="UXY14" s="325"/>
      <c r="UXZ14" s="325"/>
      <c r="UYA14" s="325"/>
      <c r="UYB14" s="325"/>
      <c r="UYC14" s="325"/>
      <c r="UYD14" s="325"/>
      <c r="UYE14" s="325"/>
      <c r="UYF14" s="325"/>
      <c r="UYG14" s="325"/>
      <c r="UYH14" s="325"/>
      <c r="UYI14" s="325"/>
      <c r="UYJ14" s="325"/>
      <c r="UYK14" s="325"/>
      <c r="UYL14" s="325"/>
      <c r="UYM14" s="325"/>
      <c r="UYN14" s="325"/>
      <c r="UYO14" s="325"/>
      <c r="UYP14" s="325"/>
      <c r="UYQ14" s="325"/>
      <c r="UYR14" s="325"/>
      <c r="UYS14" s="325"/>
      <c r="UYT14" s="325"/>
      <c r="UYU14" s="325"/>
      <c r="UYV14" s="325"/>
      <c r="UYW14" s="325"/>
      <c r="UYX14" s="325"/>
      <c r="UYY14" s="325"/>
      <c r="UYZ14" s="325"/>
      <c r="UZA14" s="325"/>
      <c r="UZB14" s="325"/>
      <c r="UZC14" s="325"/>
      <c r="UZD14" s="325"/>
      <c r="UZE14" s="325"/>
      <c r="UZF14" s="325"/>
      <c r="UZG14" s="325"/>
      <c r="UZH14" s="325"/>
      <c r="UZI14" s="325"/>
      <c r="UZJ14" s="325"/>
      <c r="UZK14" s="325"/>
      <c r="UZL14" s="325"/>
      <c r="UZM14" s="325"/>
      <c r="UZN14" s="325"/>
      <c r="UZO14" s="325"/>
      <c r="UZP14" s="325"/>
      <c r="UZQ14" s="325"/>
      <c r="UZR14" s="325"/>
      <c r="UZS14" s="325"/>
      <c r="UZT14" s="325"/>
      <c r="UZU14" s="325"/>
      <c r="UZV14" s="325"/>
      <c r="UZW14" s="325"/>
      <c r="UZX14" s="325"/>
      <c r="UZY14" s="325"/>
      <c r="UZZ14" s="325"/>
      <c r="VAA14" s="325"/>
      <c r="VAB14" s="325"/>
      <c r="VAC14" s="325"/>
      <c r="VAD14" s="325"/>
      <c r="VAE14" s="325"/>
      <c r="VAF14" s="325"/>
      <c r="VAG14" s="325"/>
      <c r="VAH14" s="325"/>
      <c r="VAI14" s="325"/>
      <c r="VAJ14" s="325"/>
      <c r="VAK14" s="325"/>
      <c r="VAL14" s="325"/>
      <c r="VAM14" s="325"/>
      <c r="VAN14" s="325"/>
      <c r="VAO14" s="325"/>
      <c r="VAP14" s="325"/>
      <c r="VAQ14" s="325"/>
      <c r="VAR14" s="325"/>
      <c r="VAS14" s="325"/>
      <c r="VAT14" s="325"/>
      <c r="VAU14" s="325"/>
      <c r="VAV14" s="325"/>
      <c r="VAW14" s="325"/>
      <c r="VAX14" s="325"/>
      <c r="VAY14" s="325"/>
      <c r="VAZ14" s="325"/>
      <c r="VBA14" s="325"/>
      <c r="VBB14" s="325"/>
      <c r="VBC14" s="325"/>
      <c r="VBD14" s="325"/>
      <c r="VBE14" s="325"/>
      <c r="VBF14" s="325"/>
      <c r="VBG14" s="325"/>
      <c r="VBH14" s="325"/>
      <c r="VBI14" s="325"/>
      <c r="VBJ14" s="325"/>
      <c r="VBK14" s="325"/>
      <c r="VBL14" s="325"/>
      <c r="VBM14" s="325"/>
      <c r="VBN14" s="325"/>
      <c r="VBO14" s="325"/>
      <c r="VBP14" s="325"/>
      <c r="VBQ14" s="325"/>
      <c r="VBR14" s="325"/>
      <c r="VBS14" s="325"/>
      <c r="VBT14" s="325"/>
      <c r="VBU14" s="325"/>
      <c r="VBV14" s="325"/>
      <c r="VBW14" s="325"/>
      <c r="VBX14" s="325"/>
      <c r="VBY14" s="325"/>
      <c r="VBZ14" s="325"/>
      <c r="VCA14" s="325"/>
      <c r="VCB14" s="325"/>
      <c r="VCC14" s="325"/>
      <c r="VCD14" s="325"/>
      <c r="VCE14" s="325"/>
      <c r="VCF14" s="325"/>
      <c r="VCG14" s="325"/>
      <c r="VCH14" s="325"/>
      <c r="VCI14" s="325"/>
      <c r="VCJ14" s="325"/>
      <c r="VCK14" s="325"/>
      <c r="VCL14" s="325"/>
      <c r="VCM14" s="325"/>
      <c r="VCN14" s="325"/>
      <c r="VCO14" s="325"/>
      <c r="VCP14" s="325"/>
      <c r="VCQ14" s="325"/>
      <c r="VCR14" s="325"/>
      <c r="VCS14" s="325"/>
      <c r="VCT14" s="325"/>
      <c r="VCU14" s="325"/>
      <c r="VCV14" s="325"/>
      <c r="VCW14" s="325"/>
      <c r="VCX14" s="325"/>
      <c r="VCY14" s="325"/>
      <c r="VCZ14" s="325"/>
      <c r="VDA14" s="325"/>
      <c r="VDB14" s="325"/>
      <c r="VDC14" s="325"/>
      <c r="VDD14" s="325"/>
      <c r="VDE14" s="325"/>
      <c r="VDF14" s="325"/>
      <c r="VDG14" s="325"/>
      <c r="VDH14" s="325"/>
      <c r="VDI14" s="325"/>
      <c r="VDJ14" s="325"/>
      <c r="VDK14" s="325"/>
      <c r="VDL14" s="325"/>
      <c r="VDM14" s="325"/>
      <c r="VDN14" s="325"/>
      <c r="VDO14" s="325"/>
      <c r="VDP14" s="325"/>
      <c r="VDQ14" s="325"/>
      <c r="VDR14" s="325"/>
      <c r="VDS14" s="325"/>
      <c r="VDT14" s="325"/>
      <c r="VDU14" s="325"/>
      <c r="VDV14" s="325"/>
      <c r="VDW14" s="325"/>
      <c r="VDX14" s="325"/>
      <c r="VDY14" s="325"/>
      <c r="VDZ14" s="325"/>
      <c r="VEA14" s="325"/>
      <c r="VEB14" s="325"/>
      <c r="VEC14" s="325"/>
      <c r="VED14" s="325"/>
      <c r="VEE14" s="325"/>
      <c r="VEF14" s="325"/>
      <c r="VEG14" s="325"/>
      <c r="VEH14" s="325"/>
      <c r="VEI14" s="325"/>
      <c r="VEJ14" s="325"/>
      <c r="VEK14" s="325"/>
      <c r="VEL14" s="325"/>
      <c r="VEM14" s="325"/>
      <c r="VEN14" s="325"/>
      <c r="VEO14" s="325"/>
      <c r="VEP14" s="325"/>
      <c r="VEQ14" s="325"/>
      <c r="VER14" s="325"/>
      <c r="VES14" s="325"/>
      <c r="VET14" s="325"/>
      <c r="VEU14" s="325"/>
      <c r="VEV14" s="325"/>
      <c r="VEW14" s="325"/>
      <c r="VEX14" s="325"/>
      <c r="VEY14" s="325"/>
      <c r="VEZ14" s="325"/>
      <c r="VFA14" s="325"/>
      <c r="VFB14" s="325"/>
      <c r="VFC14" s="325"/>
      <c r="VFD14" s="325"/>
      <c r="VFE14" s="325"/>
      <c r="VFF14" s="325"/>
      <c r="VFG14" s="325"/>
      <c r="VFH14" s="325"/>
      <c r="VFI14" s="325"/>
      <c r="VFJ14" s="325"/>
      <c r="VFK14" s="325"/>
      <c r="VFL14" s="325"/>
      <c r="VFM14" s="325"/>
      <c r="VFN14" s="325"/>
      <c r="VFO14" s="325"/>
      <c r="VFP14" s="325"/>
      <c r="VFQ14" s="325"/>
      <c r="VFR14" s="325"/>
      <c r="VFS14" s="325"/>
      <c r="VFT14" s="325"/>
      <c r="VFU14" s="325"/>
      <c r="VFV14" s="325"/>
      <c r="VFW14" s="325"/>
      <c r="VFX14" s="325"/>
      <c r="VFY14" s="325"/>
      <c r="VFZ14" s="325"/>
      <c r="VGA14" s="325"/>
      <c r="VGB14" s="325"/>
      <c r="VGC14" s="325"/>
      <c r="VGD14" s="325"/>
      <c r="VGE14" s="325"/>
      <c r="VGF14" s="325"/>
      <c r="VGG14" s="325"/>
      <c r="VGH14" s="325"/>
      <c r="VGI14" s="325"/>
      <c r="VGJ14" s="325"/>
      <c r="VGK14" s="325"/>
      <c r="VGL14" s="325"/>
      <c r="VGM14" s="325"/>
      <c r="VGN14" s="325"/>
      <c r="VGO14" s="325"/>
      <c r="VGP14" s="325"/>
      <c r="VGQ14" s="325"/>
      <c r="VGR14" s="325"/>
      <c r="VGS14" s="325"/>
      <c r="VGT14" s="325"/>
      <c r="VGU14" s="325"/>
      <c r="VGV14" s="325"/>
      <c r="VGW14" s="325"/>
      <c r="VGX14" s="325"/>
      <c r="VGY14" s="325"/>
      <c r="VGZ14" s="325"/>
      <c r="VHA14" s="325"/>
      <c r="VHB14" s="325"/>
      <c r="VHC14" s="325"/>
      <c r="VHD14" s="325"/>
      <c r="VHE14" s="325"/>
      <c r="VHF14" s="325"/>
      <c r="VHG14" s="325"/>
      <c r="VHH14" s="325"/>
      <c r="VHI14" s="325"/>
      <c r="VHJ14" s="325"/>
      <c r="VHK14" s="325"/>
      <c r="VHL14" s="325"/>
      <c r="VHM14" s="325"/>
      <c r="VHN14" s="325"/>
      <c r="VHO14" s="325"/>
      <c r="VHP14" s="325"/>
      <c r="VHQ14" s="325"/>
      <c r="VHR14" s="325"/>
      <c r="VHS14" s="325"/>
      <c r="VHT14" s="325"/>
      <c r="VHU14" s="325"/>
      <c r="VHV14" s="325"/>
      <c r="VHW14" s="325"/>
      <c r="VHX14" s="325"/>
      <c r="VHY14" s="325"/>
      <c r="VHZ14" s="325"/>
      <c r="VIA14" s="325"/>
      <c r="VIB14" s="325"/>
      <c r="VIC14" s="325"/>
      <c r="VID14" s="325"/>
      <c r="VIE14" s="325"/>
      <c r="VIF14" s="325"/>
      <c r="VIG14" s="325"/>
      <c r="VIH14" s="325"/>
      <c r="VII14" s="325"/>
      <c r="VIJ14" s="325"/>
      <c r="VIK14" s="325"/>
      <c r="VIL14" s="325"/>
      <c r="VIM14" s="325"/>
      <c r="VIN14" s="325"/>
      <c r="VIO14" s="325"/>
      <c r="VIP14" s="325"/>
      <c r="VIQ14" s="325"/>
      <c r="VIR14" s="325"/>
      <c r="VIS14" s="325"/>
      <c r="VIT14" s="325"/>
      <c r="VIU14" s="325"/>
      <c r="VIV14" s="325"/>
      <c r="VIW14" s="325"/>
      <c r="VIX14" s="325"/>
      <c r="VIY14" s="325"/>
      <c r="VIZ14" s="325"/>
      <c r="VJA14" s="325"/>
      <c r="VJB14" s="325"/>
      <c r="VJC14" s="325"/>
      <c r="VJD14" s="325"/>
      <c r="VJE14" s="325"/>
      <c r="VJF14" s="325"/>
      <c r="VJG14" s="325"/>
      <c r="VJH14" s="325"/>
      <c r="VJI14" s="325"/>
      <c r="VJJ14" s="325"/>
      <c r="VJK14" s="325"/>
      <c r="VJL14" s="325"/>
      <c r="VJM14" s="325"/>
      <c r="VJN14" s="325"/>
      <c r="VJO14" s="325"/>
      <c r="VJP14" s="325"/>
      <c r="VJQ14" s="325"/>
      <c r="VJR14" s="325"/>
      <c r="VJS14" s="325"/>
      <c r="VJT14" s="325"/>
      <c r="VJU14" s="325"/>
      <c r="VJV14" s="325"/>
      <c r="VJW14" s="325"/>
      <c r="VJX14" s="325"/>
      <c r="VJY14" s="325"/>
      <c r="VJZ14" s="325"/>
      <c r="VKA14" s="325"/>
      <c r="VKB14" s="325"/>
      <c r="VKC14" s="325"/>
      <c r="VKD14" s="325"/>
      <c r="VKE14" s="325"/>
      <c r="VKF14" s="325"/>
      <c r="VKG14" s="325"/>
      <c r="VKH14" s="325"/>
      <c r="VKI14" s="325"/>
      <c r="VKJ14" s="325"/>
      <c r="VKK14" s="325"/>
      <c r="VKL14" s="325"/>
      <c r="VKM14" s="325"/>
      <c r="VKN14" s="325"/>
      <c r="VKO14" s="325"/>
      <c r="VKP14" s="325"/>
      <c r="VKQ14" s="325"/>
      <c r="VKR14" s="325"/>
      <c r="VKS14" s="325"/>
      <c r="VKT14" s="325"/>
      <c r="VKU14" s="325"/>
      <c r="VKV14" s="325"/>
      <c r="VKW14" s="325"/>
      <c r="VKX14" s="325"/>
      <c r="VKY14" s="325"/>
      <c r="VKZ14" s="325"/>
      <c r="VLA14" s="325"/>
      <c r="VLB14" s="325"/>
      <c r="VLC14" s="325"/>
      <c r="VLD14" s="325"/>
      <c r="VLE14" s="325"/>
      <c r="VLF14" s="325"/>
      <c r="VLG14" s="325"/>
      <c r="VLH14" s="325"/>
      <c r="VLI14" s="325"/>
      <c r="VLJ14" s="325"/>
      <c r="VLK14" s="325"/>
      <c r="VLL14" s="325"/>
      <c r="VLM14" s="325"/>
      <c r="VLN14" s="325"/>
      <c r="VLO14" s="325"/>
      <c r="VLP14" s="325"/>
      <c r="VLQ14" s="325"/>
      <c r="VLR14" s="325"/>
      <c r="VLS14" s="325"/>
      <c r="VLT14" s="325"/>
      <c r="VLU14" s="325"/>
      <c r="VLV14" s="325"/>
      <c r="VLW14" s="325"/>
      <c r="VLX14" s="325"/>
      <c r="VLY14" s="325"/>
      <c r="VLZ14" s="325"/>
      <c r="VMA14" s="325"/>
      <c r="VMB14" s="325"/>
      <c r="VMC14" s="325"/>
      <c r="VMD14" s="325"/>
      <c r="VME14" s="325"/>
      <c r="VMF14" s="325"/>
      <c r="VMG14" s="325"/>
      <c r="VMH14" s="325"/>
      <c r="VMI14" s="325"/>
      <c r="VMJ14" s="325"/>
      <c r="VMK14" s="325"/>
      <c r="VML14" s="325"/>
      <c r="VMM14" s="325"/>
      <c r="VMN14" s="325"/>
      <c r="VMO14" s="325"/>
      <c r="VMP14" s="325"/>
      <c r="VMQ14" s="325"/>
      <c r="VMR14" s="325"/>
      <c r="VMS14" s="325"/>
      <c r="VMT14" s="325"/>
      <c r="VMU14" s="325"/>
      <c r="VMV14" s="325"/>
      <c r="VMW14" s="325"/>
      <c r="VMX14" s="325"/>
      <c r="VMY14" s="325"/>
      <c r="VMZ14" s="325"/>
      <c r="VNA14" s="325"/>
      <c r="VNB14" s="325"/>
      <c r="VNC14" s="325"/>
      <c r="VND14" s="325"/>
      <c r="VNE14" s="325"/>
      <c r="VNF14" s="325"/>
      <c r="VNG14" s="325"/>
      <c r="VNH14" s="325"/>
      <c r="VNI14" s="325"/>
      <c r="VNJ14" s="325"/>
      <c r="VNK14" s="325"/>
      <c r="VNL14" s="325"/>
      <c r="VNM14" s="325"/>
      <c r="VNN14" s="325"/>
      <c r="VNO14" s="325"/>
      <c r="VNP14" s="325"/>
      <c r="VNQ14" s="325"/>
      <c r="VNR14" s="325"/>
      <c r="VNS14" s="325"/>
      <c r="VNT14" s="325"/>
      <c r="VNU14" s="325"/>
      <c r="VNV14" s="325"/>
      <c r="VNW14" s="325"/>
      <c r="VNX14" s="325"/>
      <c r="VNY14" s="325"/>
      <c r="VNZ14" s="325"/>
      <c r="VOA14" s="325"/>
      <c r="VOB14" s="325"/>
      <c r="VOC14" s="325"/>
      <c r="VOD14" s="325"/>
      <c r="VOE14" s="325"/>
      <c r="VOF14" s="325"/>
      <c r="VOG14" s="325"/>
      <c r="VOH14" s="325"/>
      <c r="VOI14" s="325"/>
      <c r="VOJ14" s="325"/>
      <c r="VOK14" s="325"/>
      <c r="VOL14" s="325"/>
      <c r="VOM14" s="325"/>
      <c r="VON14" s="325"/>
      <c r="VOO14" s="325"/>
      <c r="VOP14" s="325"/>
      <c r="VOQ14" s="325"/>
      <c r="VOR14" s="325"/>
      <c r="VOS14" s="325"/>
      <c r="VOT14" s="325"/>
      <c r="VOU14" s="325"/>
      <c r="VOV14" s="325"/>
      <c r="VOW14" s="325"/>
      <c r="VOX14" s="325"/>
      <c r="VOY14" s="325"/>
      <c r="VOZ14" s="325"/>
      <c r="VPA14" s="325"/>
      <c r="VPB14" s="325"/>
      <c r="VPC14" s="325"/>
      <c r="VPD14" s="325"/>
      <c r="VPE14" s="325"/>
      <c r="VPF14" s="325"/>
      <c r="VPG14" s="325"/>
      <c r="VPH14" s="325"/>
      <c r="VPI14" s="325"/>
      <c r="VPJ14" s="325"/>
      <c r="VPK14" s="325"/>
      <c r="VPL14" s="325"/>
      <c r="VPM14" s="325"/>
      <c r="VPN14" s="325"/>
      <c r="VPO14" s="325"/>
      <c r="VPP14" s="325"/>
      <c r="VPQ14" s="325"/>
      <c r="VPR14" s="325"/>
      <c r="VPS14" s="325"/>
      <c r="VPT14" s="325"/>
      <c r="VPU14" s="325"/>
      <c r="VPV14" s="325"/>
      <c r="VPW14" s="325"/>
      <c r="VPX14" s="325"/>
      <c r="VPY14" s="325"/>
      <c r="VPZ14" s="325"/>
      <c r="VQA14" s="325"/>
      <c r="VQB14" s="325"/>
      <c r="VQC14" s="325"/>
      <c r="VQD14" s="325"/>
      <c r="VQE14" s="325"/>
      <c r="VQF14" s="325"/>
      <c r="VQG14" s="325"/>
      <c r="VQH14" s="325"/>
      <c r="VQI14" s="325"/>
      <c r="VQJ14" s="325"/>
      <c r="VQK14" s="325"/>
      <c r="VQL14" s="325"/>
      <c r="VQM14" s="325"/>
      <c r="VQN14" s="325"/>
      <c r="VQO14" s="325"/>
      <c r="VQP14" s="325"/>
      <c r="VQQ14" s="325"/>
      <c r="VQR14" s="325"/>
      <c r="VQS14" s="325"/>
      <c r="VQT14" s="325"/>
      <c r="VQU14" s="325"/>
      <c r="VQV14" s="325"/>
      <c r="VQW14" s="325"/>
      <c r="VQX14" s="325"/>
      <c r="VQY14" s="325"/>
      <c r="VQZ14" s="325"/>
      <c r="VRA14" s="325"/>
      <c r="VRB14" s="325"/>
      <c r="VRC14" s="325"/>
      <c r="VRD14" s="325"/>
      <c r="VRE14" s="325"/>
      <c r="VRF14" s="325"/>
      <c r="VRG14" s="325"/>
      <c r="VRH14" s="325"/>
      <c r="VRI14" s="325"/>
      <c r="VRJ14" s="325"/>
      <c r="VRK14" s="325"/>
      <c r="VRL14" s="325"/>
      <c r="VRM14" s="325"/>
      <c r="VRN14" s="325"/>
      <c r="VRO14" s="325"/>
      <c r="VRP14" s="325"/>
      <c r="VRQ14" s="325"/>
      <c r="VRR14" s="325"/>
      <c r="VRS14" s="325"/>
      <c r="VRT14" s="325"/>
      <c r="VRU14" s="325"/>
      <c r="VRV14" s="325"/>
      <c r="VRW14" s="325"/>
      <c r="VRX14" s="325"/>
      <c r="VRY14" s="325"/>
      <c r="VRZ14" s="325"/>
      <c r="VSA14" s="325"/>
      <c r="VSB14" s="325"/>
      <c r="VSC14" s="325"/>
      <c r="VSD14" s="325"/>
      <c r="VSE14" s="325"/>
      <c r="VSF14" s="325"/>
      <c r="VSG14" s="325"/>
      <c r="VSH14" s="325"/>
      <c r="VSI14" s="325"/>
      <c r="VSJ14" s="325"/>
      <c r="VSK14" s="325"/>
      <c r="VSL14" s="325"/>
      <c r="VSM14" s="325"/>
      <c r="VSN14" s="325"/>
      <c r="VSO14" s="325"/>
      <c r="VSP14" s="325"/>
      <c r="VSQ14" s="325"/>
      <c r="VSR14" s="325"/>
      <c r="VSS14" s="325"/>
      <c r="VST14" s="325"/>
      <c r="VSU14" s="325"/>
      <c r="VSV14" s="325"/>
      <c r="VSW14" s="325"/>
      <c r="VSX14" s="325"/>
      <c r="VSY14" s="325"/>
      <c r="VSZ14" s="325"/>
      <c r="VTA14" s="325"/>
      <c r="VTB14" s="325"/>
      <c r="VTC14" s="325"/>
      <c r="VTD14" s="325"/>
      <c r="VTE14" s="325"/>
      <c r="VTF14" s="325"/>
      <c r="VTG14" s="325"/>
      <c r="VTH14" s="325"/>
      <c r="VTI14" s="325"/>
      <c r="VTJ14" s="325"/>
      <c r="VTK14" s="325"/>
      <c r="VTL14" s="325"/>
      <c r="VTM14" s="325"/>
      <c r="VTN14" s="325"/>
      <c r="VTO14" s="325"/>
      <c r="VTP14" s="325"/>
      <c r="VTQ14" s="325"/>
      <c r="VTR14" s="325"/>
      <c r="VTS14" s="325"/>
      <c r="VTT14" s="325"/>
      <c r="VTU14" s="325"/>
      <c r="VTV14" s="325"/>
      <c r="VTW14" s="325"/>
      <c r="VTX14" s="325"/>
      <c r="VTY14" s="325"/>
      <c r="VTZ14" s="325"/>
      <c r="VUA14" s="325"/>
      <c r="VUB14" s="325"/>
      <c r="VUC14" s="325"/>
      <c r="VUD14" s="325"/>
      <c r="VUE14" s="325"/>
      <c r="VUF14" s="325"/>
      <c r="VUG14" s="325"/>
      <c r="VUH14" s="325"/>
      <c r="VUI14" s="325"/>
      <c r="VUJ14" s="325"/>
      <c r="VUK14" s="325"/>
      <c r="VUL14" s="325"/>
      <c r="VUM14" s="325"/>
      <c r="VUN14" s="325"/>
      <c r="VUO14" s="325"/>
      <c r="VUP14" s="325"/>
      <c r="VUQ14" s="325"/>
      <c r="VUR14" s="325"/>
      <c r="VUS14" s="325"/>
      <c r="VUT14" s="325"/>
      <c r="VUU14" s="325"/>
      <c r="VUV14" s="325"/>
      <c r="VUW14" s="325"/>
      <c r="VUX14" s="325"/>
      <c r="VUY14" s="325"/>
      <c r="VUZ14" s="325"/>
      <c r="VVA14" s="325"/>
      <c r="VVB14" s="325"/>
      <c r="VVC14" s="325"/>
      <c r="VVD14" s="325"/>
      <c r="VVE14" s="325"/>
      <c r="VVF14" s="325"/>
      <c r="VVG14" s="325"/>
      <c r="VVH14" s="325"/>
      <c r="VVI14" s="325"/>
      <c r="VVJ14" s="325"/>
      <c r="VVK14" s="325"/>
      <c r="VVL14" s="325"/>
      <c r="VVM14" s="325"/>
      <c r="VVN14" s="325"/>
      <c r="VVO14" s="325"/>
      <c r="VVP14" s="325"/>
      <c r="VVQ14" s="325"/>
      <c r="VVR14" s="325"/>
      <c r="VVS14" s="325"/>
      <c r="VVT14" s="325"/>
      <c r="VVU14" s="325"/>
      <c r="VVV14" s="325"/>
      <c r="VVW14" s="325"/>
      <c r="VVX14" s="325"/>
      <c r="VVY14" s="325"/>
      <c r="VVZ14" s="325"/>
      <c r="VWA14" s="325"/>
      <c r="VWB14" s="325"/>
      <c r="VWC14" s="325"/>
      <c r="VWD14" s="325"/>
      <c r="VWE14" s="325"/>
      <c r="VWF14" s="325"/>
      <c r="VWG14" s="325"/>
      <c r="VWH14" s="325"/>
      <c r="VWI14" s="325"/>
      <c r="VWJ14" s="325"/>
      <c r="VWK14" s="325"/>
      <c r="VWL14" s="325"/>
      <c r="VWM14" s="325"/>
      <c r="VWN14" s="325"/>
      <c r="VWO14" s="325"/>
      <c r="VWP14" s="325"/>
      <c r="VWQ14" s="325"/>
      <c r="VWR14" s="325"/>
      <c r="VWS14" s="325"/>
      <c r="VWT14" s="325"/>
      <c r="VWU14" s="325"/>
      <c r="VWV14" s="325"/>
      <c r="VWW14" s="325"/>
      <c r="VWX14" s="325"/>
      <c r="VWY14" s="325"/>
      <c r="VWZ14" s="325"/>
      <c r="VXA14" s="325"/>
      <c r="VXB14" s="325"/>
      <c r="VXC14" s="325"/>
      <c r="VXD14" s="325"/>
      <c r="VXE14" s="325"/>
      <c r="VXF14" s="325"/>
      <c r="VXG14" s="325"/>
      <c r="VXH14" s="325"/>
      <c r="VXI14" s="325"/>
      <c r="VXJ14" s="325"/>
      <c r="VXK14" s="325"/>
      <c r="VXL14" s="325"/>
      <c r="VXM14" s="325"/>
      <c r="VXN14" s="325"/>
      <c r="VXO14" s="325"/>
      <c r="VXP14" s="325"/>
      <c r="VXQ14" s="325"/>
      <c r="VXR14" s="325"/>
      <c r="VXS14" s="325"/>
      <c r="VXT14" s="325"/>
      <c r="VXU14" s="325"/>
      <c r="VXV14" s="325"/>
      <c r="VXW14" s="325"/>
      <c r="VXX14" s="325"/>
      <c r="VXY14" s="325"/>
      <c r="VXZ14" s="325"/>
      <c r="VYA14" s="325"/>
      <c r="VYB14" s="325"/>
      <c r="VYC14" s="325"/>
      <c r="VYD14" s="325"/>
      <c r="VYE14" s="325"/>
      <c r="VYF14" s="325"/>
      <c r="VYG14" s="325"/>
      <c r="VYH14" s="325"/>
      <c r="VYI14" s="325"/>
      <c r="VYJ14" s="325"/>
      <c r="VYK14" s="325"/>
      <c r="VYL14" s="325"/>
      <c r="VYM14" s="325"/>
      <c r="VYN14" s="325"/>
      <c r="VYO14" s="325"/>
      <c r="VYP14" s="325"/>
      <c r="VYQ14" s="325"/>
      <c r="VYR14" s="325"/>
      <c r="VYS14" s="325"/>
      <c r="VYT14" s="325"/>
      <c r="VYU14" s="325"/>
      <c r="VYV14" s="325"/>
      <c r="VYW14" s="325"/>
      <c r="VYX14" s="325"/>
      <c r="VYY14" s="325"/>
      <c r="VYZ14" s="325"/>
      <c r="VZA14" s="325"/>
      <c r="VZB14" s="325"/>
      <c r="VZC14" s="325"/>
      <c r="VZD14" s="325"/>
      <c r="VZE14" s="325"/>
      <c r="VZF14" s="325"/>
      <c r="VZG14" s="325"/>
      <c r="VZH14" s="325"/>
      <c r="VZI14" s="325"/>
      <c r="VZJ14" s="325"/>
      <c r="VZK14" s="325"/>
      <c r="VZL14" s="325"/>
      <c r="VZM14" s="325"/>
      <c r="VZN14" s="325"/>
      <c r="VZO14" s="325"/>
      <c r="VZP14" s="325"/>
      <c r="VZQ14" s="325"/>
      <c r="VZR14" s="325"/>
      <c r="VZS14" s="325"/>
      <c r="VZT14" s="325"/>
      <c r="VZU14" s="325"/>
      <c r="VZV14" s="325"/>
      <c r="VZW14" s="325"/>
      <c r="VZX14" s="325"/>
      <c r="VZY14" s="325"/>
      <c r="VZZ14" s="325"/>
      <c r="WAA14" s="325"/>
      <c r="WAB14" s="325"/>
      <c r="WAC14" s="325"/>
      <c r="WAD14" s="325"/>
      <c r="WAE14" s="325"/>
      <c r="WAF14" s="325"/>
      <c r="WAG14" s="325"/>
      <c r="WAH14" s="325"/>
      <c r="WAI14" s="325"/>
      <c r="WAJ14" s="325"/>
      <c r="WAK14" s="325"/>
      <c r="WAL14" s="325"/>
      <c r="WAM14" s="325"/>
      <c r="WAN14" s="325"/>
      <c r="WAO14" s="325"/>
      <c r="WAP14" s="325"/>
      <c r="WAQ14" s="325"/>
      <c r="WAR14" s="325"/>
      <c r="WAS14" s="325"/>
      <c r="WAT14" s="325"/>
      <c r="WAU14" s="325"/>
      <c r="WAV14" s="325"/>
      <c r="WAW14" s="325"/>
      <c r="WAX14" s="325"/>
      <c r="WAY14" s="325"/>
      <c r="WAZ14" s="325"/>
      <c r="WBA14" s="325"/>
      <c r="WBB14" s="325"/>
      <c r="WBC14" s="325"/>
      <c r="WBD14" s="325"/>
      <c r="WBE14" s="325"/>
      <c r="WBF14" s="325"/>
      <c r="WBG14" s="325"/>
      <c r="WBH14" s="325"/>
      <c r="WBI14" s="325"/>
      <c r="WBJ14" s="325"/>
      <c r="WBK14" s="325"/>
      <c r="WBL14" s="325"/>
      <c r="WBM14" s="325"/>
      <c r="WBN14" s="325"/>
      <c r="WBO14" s="325"/>
      <c r="WBP14" s="325"/>
      <c r="WBQ14" s="325"/>
      <c r="WBR14" s="325"/>
      <c r="WBS14" s="325"/>
      <c r="WBT14" s="325"/>
      <c r="WBU14" s="325"/>
      <c r="WBV14" s="325"/>
      <c r="WBW14" s="325"/>
      <c r="WBX14" s="325"/>
      <c r="WBY14" s="325"/>
      <c r="WBZ14" s="325"/>
      <c r="WCA14" s="325"/>
      <c r="WCB14" s="325"/>
      <c r="WCC14" s="325"/>
      <c r="WCD14" s="325"/>
      <c r="WCE14" s="325"/>
      <c r="WCF14" s="325"/>
      <c r="WCG14" s="325"/>
      <c r="WCH14" s="325"/>
      <c r="WCI14" s="325"/>
      <c r="WCJ14" s="325"/>
      <c r="WCK14" s="325"/>
      <c r="WCL14" s="325"/>
      <c r="WCM14" s="325"/>
      <c r="WCN14" s="325"/>
      <c r="WCO14" s="325"/>
      <c r="WCP14" s="325"/>
      <c r="WCQ14" s="325"/>
      <c r="WCR14" s="325"/>
      <c r="WCS14" s="325"/>
      <c r="WCT14" s="325"/>
      <c r="WCU14" s="325"/>
      <c r="WCV14" s="325"/>
      <c r="WCW14" s="325"/>
      <c r="WCX14" s="325"/>
      <c r="WCY14" s="325"/>
      <c r="WCZ14" s="325"/>
      <c r="WDA14" s="325"/>
      <c r="WDB14" s="325"/>
      <c r="WDC14" s="325"/>
      <c r="WDD14" s="325"/>
      <c r="WDE14" s="325"/>
      <c r="WDF14" s="325"/>
      <c r="WDG14" s="325"/>
      <c r="WDH14" s="325"/>
      <c r="WDI14" s="325"/>
      <c r="WDJ14" s="325"/>
      <c r="WDK14" s="325"/>
      <c r="WDL14" s="325"/>
      <c r="WDM14" s="325"/>
      <c r="WDN14" s="325"/>
      <c r="WDO14" s="325"/>
      <c r="WDP14" s="325"/>
      <c r="WDQ14" s="325"/>
      <c r="WDR14" s="325"/>
      <c r="WDS14" s="325"/>
      <c r="WDT14" s="325"/>
      <c r="WDU14" s="325"/>
      <c r="WDV14" s="325"/>
      <c r="WDW14" s="325"/>
      <c r="WDX14" s="325"/>
      <c r="WDY14" s="325"/>
      <c r="WDZ14" s="325"/>
      <c r="WEA14" s="325"/>
      <c r="WEB14" s="325"/>
      <c r="WEC14" s="325"/>
      <c r="WED14" s="325"/>
      <c r="WEE14" s="325"/>
      <c r="WEF14" s="325"/>
      <c r="WEG14" s="325"/>
      <c r="WEH14" s="325"/>
      <c r="WEI14" s="325"/>
      <c r="WEJ14" s="325"/>
      <c r="WEK14" s="325"/>
      <c r="WEL14" s="325"/>
      <c r="WEM14" s="325"/>
      <c r="WEN14" s="325"/>
      <c r="WEO14" s="325"/>
      <c r="WEP14" s="325"/>
      <c r="WEQ14" s="325"/>
      <c r="WER14" s="325"/>
      <c r="WES14" s="325"/>
      <c r="WET14" s="325"/>
      <c r="WEU14" s="325"/>
      <c r="WEV14" s="325"/>
      <c r="WEW14" s="325"/>
      <c r="WEX14" s="325"/>
      <c r="WEY14" s="325"/>
      <c r="WEZ14" s="325"/>
      <c r="WFA14" s="325"/>
      <c r="WFB14" s="325"/>
      <c r="WFC14" s="325"/>
      <c r="WFD14" s="325"/>
      <c r="WFE14" s="325"/>
      <c r="WFF14" s="325"/>
      <c r="WFG14" s="325"/>
      <c r="WFH14" s="325"/>
      <c r="WFI14" s="325"/>
      <c r="WFJ14" s="325"/>
      <c r="WFK14" s="325"/>
      <c r="WFL14" s="325"/>
      <c r="WFM14" s="325"/>
      <c r="WFN14" s="325"/>
      <c r="WFO14" s="325"/>
      <c r="WFP14" s="325"/>
      <c r="WFQ14" s="325"/>
      <c r="WFR14" s="325"/>
      <c r="WFS14" s="325"/>
      <c r="WFT14" s="325"/>
      <c r="WFU14" s="325"/>
      <c r="WFV14" s="325"/>
      <c r="WFW14" s="325"/>
      <c r="WFX14" s="325"/>
      <c r="WFY14" s="325"/>
      <c r="WFZ14" s="325"/>
      <c r="WGA14" s="325"/>
      <c r="WGB14" s="325"/>
      <c r="WGC14" s="325"/>
      <c r="WGD14" s="325"/>
      <c r="WGE14" s="325"/>
      <c r="WGF14" s="325"/>
      <c r="WGG14" s="325"/>
      <c r="WGH14" s="325"/>
      <c r="WGI14" s="325"/>
      <c r="WGJ14" s="325"/>
      <c r="WGK14" s="325"/>
      <c r="WGL14" s="325"/>
      <c r="WGM14" s="325"/>
      <c r="WGN14" s="325"/>
      <c r="WGO14" s="325"/>
      <c r="WGP14" s="325"/>
      <c r="WGQ14" s="325"/>
      <c r="WGR14" s="325"/>
      <c r="WGS14" s="325"/>
      <c r="WGT14" s="325"/>
      <c r="WGU14" s="325"/>
      <c r="WGV14" s="325"/>
      <c r="WGW14" s="325"/>
      <c r="WGX14" s="325"/>
      <c r="WGY14" s="325"/>
      <c r="WGZ14" s="325"/>
      <c r="WHA14" s="325"/>
      <c r="WHB14" s="325"/>
      <c r="WHC14" s="325"/>
      <c r="WHD14" s="325"/>
      <c r="WHE14" s="325"/>
      <c r="WHF14" s="325"/>
      <c r="WHG14" s="325"/>
      <c r="WHH14" s="325"/>
      <c r="WHI14" s="325"/>
      <c r="WHJ14" s="325"/>
      <c r="WHK14" s="325"/>
      <c r="WHL14" s="325"/>
      <c r="WHM14" s="325"/>
      <c r="WHN14" s="325"/>
      <c r="WHO14" s="325"/>
      <c r="WHP14" s="325"/>
      <c r="WHQ14" s="325"/>
      <c r="WHR14" s="325"/>
      <c r="WHS14" s="325"/>
      <c r="WHT14" s="325"/>
      <c r="WHU14" s="325"/>
      <c r="WHV14" s="325"/>
      <c r="WHW14" s="325"/>
      <c r="WHX14" s="325"/>
      <c r="WHY14" s="325"/>
      <c r="WHZ14" s="325"/>
      <c r="WIA14" s="325"/>
      <c r="WIB14" s="325"/>
      <c r="WIC14" s="325"/>
      <c r="WID14" s="325"/>
      <c r="WIE14" s="325"/>
      <c r="WIF14" s="325"/>
      <c r="WIG14" s="325"/>
      <c r="WIH14" s="325"/>
      <c r="WII14" s="325"/>
      <c r="WIJ14" s="325"/>
      <c r="WIK14" s="325"/>
      <c r="WIL14" s="325"/>
      <c r="WIM14" s="325"/>
      <c r="WIN14" s="325"/>
      <c r="WIO14" s="325"/>
      <c r="WIP14" s="325"/>
      <c r="WIQ14" s="325"/>
      <c r="WIR14" s="325"/>
      <c r="WIS14" s="325"/>
      <c r="WIT14" s="325"/>
      <c r="WIU14" s="325"/>
      <c r="WIV14" s="325"/>
      <c r="WIW14" s="325"/>
      <c r="WIX14" s="325"/>
      <c r="WIY14" s="325"/>
      <c r="WIZ14" s="325"/>
      <c r="WJA14" s="325"/>
      <c r="WJB14" s="325"/>
      <c r="WJC14" s="325"/>
      <c r="WJD14" s="325"/>
      <c r="WJE14" s="325"/>
      <c r="WJF14" s="325"/>
      <c r="WJG14" s="325"/>
      <c r="WJH14" s="325"/>
      <c r="WJI14" s="325"/>
      <c r="WJJ14" s="325"/>
      <c r="WJK14" s="325"/>
      <c r="WJL14" s="325"/>
      <c r="WJM14" s="325"/>
      <c r="WJN14" s="325"/>
      <c r="WJO14" s="325"/>
      <c r="WJP14" s="325"/>
      <c r="WJQ14" s="325"/>
      <c r="WJR14" s="325"/>
      <c r="WJS14" s="325"/>
      <c r="WJT14" s="325"/>
      <c r="WJU14" s="325"/>
      <c r="WJV14" s="325"/>
      <c r="WJW14" s="325"/>
      <c r="WJX14" s="325"/>
      <c r="WJY14" s="325"/>
      <c r="WJZ14" s="325"/>
      <c r="WKA14" s="325"/>
      <c r="WKB14" s="325"/>
      <c r="WKC14" s="325"/>
      <c r="WKD14" s="325"/>
      <c r="WKE14" s="325"/>
      <c r="WKF14" s="325"/>
      <c r="WKG14" s="325"/>
      <c r="WKH14" s="325"/>
      <c r="WKI14" s="325"/>
      <c r="WKJ14" s="325"/>
      <c r="WKK14" s="325"/>
      <c r="WKL14" s="325"/>
      <c r="WKM14" s="325"/>
      <c r="WKN14" s="325"/>
      <c r="WKO14" s="325"/>
      <c r="WKP14" s="325"/>
      <c r="WKQ14" s="325"/>
      <c r="WKR14" s="325"/>
      <c r="WKS14" s="325"/>
      <c r="WKT14" s="325"/>
      <c r="WKU14" s="325"/>
      <c r="WKV14" s="325"/>
      <c r="WKW14" s="325"/>
      <c r="WKX14" s="325"/>
      <c r="WKY14" s="325"/>
      <c r="WKZ14" s="325"/>
      <c r="WLA14" s="325"/>
      <c r="WLB14" s="325"/>
      <c r="WLC14" s="325"/>
      <c r="WLD14" s="325"/>
      <c r="WLE14" s="325"/>
      <c r="WLF14" s="325"/>
      <c r="WLG14" s="325"/>
      <c r="WLH14" s="325"/>
      <c r="WLI14" s="325"/>
      <c r="WLJ14" s="325"/>
      <c r="WLK14" s="325"/>
      <c r="WLL14" s="325"/>
      <c r="WLM14" s="325"/>
      <c r="WLN14" s="325"/>
      <c r="WLO14" s="325"/>
      <c r="WLP14" s="325"/>
      <c r="WLQ14" s="325"/>
      <c r="WLR14" s="325"/>
      <c r="WLS14" s="325"/>
      <c r="WLT14" s="325"/>
      <c r="WLU14" s="325"/>
      <c r="WLV14" s="325"/>
      <c r="WLW14" s="325"/>
      <c r="WLX14" s="325"/>
      <c r="WLY14" s="325"/>
      <c r="WLZ14" s="325"/>
      <c r="WMA14" s="325"/>
      <c r="WMB14" s="325"/>
      <c r="WMC14" s="325"/>
      <c r="WMD14" s="325"/>
      <c r="WME14" s="325"/>
      <c r="WMF14" s="325"/>
      <c r="WMG14" s="325"/>
      <c r="WMH14" s="325"/>
      <c r="WMI14" s="325"/>
      <c r="WMJ14" s="325"/>
      <c r="WMK14" s="325"/>
      <c r="WML14" s="325"/>
      <c r="WMM14" s="325"/>
      <c r="WMN14" s="325"/>
      <c r="WMO14" s="325"/>
      <c r="WMP14" s="325"/>
      <c r="WMQ14" s="325"/>
      <c r="WMR14" s="325"/>
      <c r="WMS14" s="325"/>
      <c r="WMT14" s="325"/>
      <c r="WMU14" s="325"/>
      <c r="WMV14" s="325"/>
      <c r="WMW14" s="325"/>
      <c r="WMX14" s="325"/>
      <c r="WMY14" s="325"/>
      <c r="WMZ14" s="325"/>
      <c r="WNA14" s="325"/>
      <c r="WNB14" s="325"/>
      <c r="WNC14" s="325"/>
      <c r="WND14" s="325"/>
      <c r="WNE14" s="325"/>
      <c r="WNF14" s="325"/>
      <c r="WNG14" s="325"/>
      <c r="WNH14" s="325"/>
      <c r="WNI14" s="325"/>
      <c r="WNJ14" s="325"/>
      <c r="WNK14" s="325"/>
      <c r="WNL14" s="325"/>
      <c r="WNM14" s="325"/>
      <c r="WNN14" s="325"/>
      <c r="WNO14" s="325"/>
      <c r="WNP14" s="325"/>
      <c r="WNQ14" s="325"/>
      <c r="WNR14" s="325"/>
      <c r="WNS14" s="325"/>
      <c r="WNT14" s="325"/>
      <c r="WNU14" s="325"/>
      <c r="WNV14" s="325"/>
      <c r="WNW14" s="325"/>
      <c r="WNX14" s="325"/>
      <c r="WNY14" s="325"/>
      <c r="WNZ14" s="325"/>
      <c r="WOA14" s="325"/>
      <c r="WOB14" s="325"/>
      <c r="WOC14" s="325"/>
      <c r="WOD14" s="325"/>
      <c r="WOE14" s="325"/>
      <c r="WOF14" s="325"/>
      <c r="WOG14" s="325"/>
      <c r="WOH14" s="325"/>
      <c r="WOI14" s="325"/>
      <c r="WOJ14" s="325"/>
      <c r="WOK14" s="325"/>
      <c r="WOL14" s="325"/>
      <c r="WOM14" s="325"/>
      <c r="WON14" s="325"/>
      <c r="WOO14" s="325"/>
      <c r="WOP14" s="325"/>
      <c r="WOQ14" s="325"/>
      <c r="WOR14" s="325"/>
      <c r="WOS14" s="325"/>
      <c r="WOT14" s="325"/>
      <c r="WOU14" s="325"/>
      <c r="WOV14" s="325"/>
      <c r="WOW14" s="325"/>
      <c r="WOX14" s="325"/>
      <c r="WOY14" s="325"/>
      <c r="WOZ14" s="325"/>
      <c r="WPA14" s="325"/>
      <c r="WPB14" s="325"/>
      <c r="WPC14" s="325"/>
      <c r="WPD14" s="325"/>
      <c r="WPE14" s="325"/>
      <c r="WPF14" s="325"/>
      <c r="WPG14" s="325"/>
      <c r="WPH14" s="325"/>
      <c r="WPI14" s="325"/>
      <c r="WPJ14" s="325"/>
      <c r="WPK14" s="325"/>
      <c r="WPL14" s="325"/>
      <c r="WPM14" s="325"/>
      <c r="WPN14" s="325"/>
      <c r="WPO14" s="325"/>
      <c r="WPP14" s="325"/>
      <c r="WPQ14" s="325"/>
      <c r="WPR14" s="325"/>
      <c r="WPS14" s="325"/>
      <c r="WPT14" s="325"/>
      <c r="WPU14" s="325"/>
      <c r="WPV14" s="325"/>
      <c r="WPW14" s="325"/>
      <c r="WPX14" s="325"/>
      <c r="WPY14" s="325"/>
      <c r="WPZ14" s="325"/>
      <c r="WQA14" s="325"/>
      <c r="WQB14" s="325"/>
      <c r="WQC14" s="325"/>
      <c r="WQD14" s="325"/>
      <c r="WQE14" s="325"/>
      <c r="WQF14" s="325"/>
      <c r="WQG14" s="325"/>
      <c r="WQH14" s="325"/>
      <c r="WQI14" s="325"/>
      <c r="WQJ14" s="325"/>
      <c r="WQK14" s="325"/>
      <c r="WQL14" s="325"/>
      <c r="WQM14" s="325"/>
      <c r="WQN14" s="325"/>
      <c r="WQO14" s="325"/>
      <c r="WQP14" s="325"/>
      <c r="WQQ14" s="325"/>
      <c r="WQR14" s="325"/>
      <c r="WQS14" s="325"/>
      <c r="WQT14" s="325"/>
      <c r="WQU14" s="325"/>
      <c r="WQV14" s="325"/>
      <c r="WQW14" s="325"/>
      <c r="WQX14" s="325"/>
      <c r="WQY14" s="325"/>
      <c r="WQZ14" s="325"/>
      <c r="WRA14" s="325"/>
      <c r="WRB14" s="325"/>
      <c r="WRC14" s="325"/>
      <c r="WRD14" s="325"/>
      <c r="WRE14" s="325"/>
      <c r="WRF14" s="325"/>
      <c r="WRG14" s="325"/>
      <c r="WRH14" s="325"/>
      <c r="WRI14" s="325"/>
      <c r="WRJ14" s="325"/>
      <c r="WRK14" s="325"/>
      <c r="WRL14" s="325"/>
      <c r="WRM14" s="325"/>
      <c r="WRN14" s="325"/>
      <c r="WRO14" s="325"/>
      <c r="WRP14" s="325"/>
      <c r="WRQ14" s="325"/>
      <c r="WRR14" s="325"/>
      <c r="WRS14" s="325"/>
      <c r="WRT14" s="325"/>
      <c r="WRU14" s="325"/>
      <c r="WRV14" s="325"/>
      <c r="WRW14" s="325"/>
      <c r="WRX14" s="325"/>
      <c r="WRY14" s="325"/>
      <c r="WRZ14" s="325"/>
      <c r="WSA14" s="325"/>
      <c r="WSB14" s="325"/>
      <c r="WSC14" s="325"/>
      <c r="WSD14" s="325"/>
      <c r="WSE14" s="325"/>
      <c r="WSF14" s="325"/>
      <c r="WSG14" s="325"/>
      <c r="WSH14" s="325"/>
      <c r="WSI14" s="325"/>
      <c r="WSJ14" s="325"/>
      <c r="WSK14" s="325"/>
      <c r="WSL14" s="325"/>
      <c r="WSM14" s="325"/>
      <c r="WSN14" s="325"/>
      <c r="WSO14" s="325"/>
      <c r="WSP14" s="325"/>
      <c r="WSQ14" s="325"/>
      <c r="WSR14" s="325"/>
      <c r="WSS14" s="325"/>
      <c r="WST14" s="325"/>
      <c r="WSU14" s="325"/>
      <c r="WSV14" s="325"/>
      <c r="WSW14" s="325"/>
      <c r="WSX14" s="325"/>
      <c r="WSY14" s="325"/>
      <c r="WSZ14" s="325"/>
      <c r="WTA14" s="325"/>
      <c r="WTB14" s="325"/>
      <c r="WTC14" s="325"/>
      <c r="WTD14" s="325"/>
      <c r="WTE14" s="325"/>
      <c r="WTF14" s="325"/>
      <c r="WTG14" s="325"/>
      <c r="WTH14" s="325"/>
      <c r="WTI14" s="325"/>
      <c r="WTJ14" s="325"/>
      <c r="WTK14" s="325"/>
      <c r="WTL14" s="325"/>
      <c r="WTM14" s="325"/>
      <c r="WTN14" s="325"/>
      <c r="WTO14" s="325"/>
      <c r="WTP14" s="325"/>
      <c r="WTQ14" s="325"/>
      <c r="WTR14" s="325"/>
      <c r="WTS14" s="325"/>
      <c r="WTT14" s="325"/>
      <c r="WTU14" s="325"/>
      <c r="WTV14" s="325"/>
      <c r="WTW14" s="325"/>
      <c r="WTX14" s="325"/>
      <c r="WTY14" s="325"/>
      <c r="WTZ14" s="325"/>
      <c r="WUA14" s="325"/>
      <c r="WUB14" s="325"/>
      <c r="WUC14" s="325"/>
      <c r="WUD14" s="325"/>
      <c r="WUE14" s="325"/>
      <c r="WUF14" s="325"/>
      <c r="WUG14" s="325"/>
      <c r="WUH14" s="325"/>
      <c r="WUI14" s="325"/>
      <c r="WUJ14" s="325"/>
      <c r="WUK14" s="325"/>
      <c r="WUL14" s="325"/>
      <c r="WUM14" s="325"/>
      <c r="WUN14" s="325"/>
      <c r="WUO14" s="325"/>
      <c r="WUP14" s="325"/>
      <c r="WUQ14" s="325"/>
      <c r="WUR14" s="325"/>
      <c r="WUS14" s="325"/>
      <c r="WUT14" s="325"/>
      <c r="WUU14" s="325"/>
      <c r="WUV14" s="325"/>
      <c r="WUW14" s="325"/>
      <c r="WUX14" s="325"/>
      <c r="WUY14" s="325"/>
      <c r="WUZ14" s="325"/>
      <c r="WVA14" s="325"/>
      <c r="WVB14" s="325"/>
      <c r="WVC14" s="325"/>
      <c r="WVD14" s="325"/>
      <c r="WVE14" s="325"/>
      <c r="WVF14" s="325"/>
      <c r="WVG14" s="325"/>
      <c r="WVH14" s="325"/>
      <c r="WVI14" s="325"/>
      <c r="WVJ14" s="325"/>
      <c r="WVK14" s="325"/>
      <c r="WVL14" s="325"/>
      <c r="WVM14" s="325"/>
      <c r="WVN14" s="325"/>
      <c r="WVO14" s="325"/>
      <c r="WVP14" s="325"/>
      <c r="WVQ14" s="325"/>
      <c r="WVR14" s="325"/>
      <c r="WVS14" s="325"/>
      <c r="WVT14" s="325"/>
      <c r="WVU14" s="325"/>
      <c r="WVV14" s="325"/>
      <c r="WVW14" s="325"/>
      <c r="WVX14" s="325"/>
      <c r="WVY14" s="325"/>
      <c r="WVZ14" s="325"/>
      <c r="WWA14" s="325"/>
      <c r="WWB14" s="325"/>
      <c r="WWC14" s="325"/>
      <c r="WWD14" s="325"/>
      <c r="WWE14" s="325"/>
      <c r="WWF14" s="325"/>
      <c r="WWG14" s="325"/>
      <c r="WWH14" s="325"/>
      <c r="WWI14" s="325"/>
      <c r="WWJ14" s="325"/>
      <c r="WWK14" s="325"/>
      <c r="WWL14" s="325"/>
      <c r="WWM14" s="325"/>
      <c r="WWN14" s="325"/>
      <c r="WWO14" s="325"/>
      <c r="WWP14" s="325"/>
      <c r="WWQ14" s="325"/>
      <c r="WWR14" s="325"/>
      <c r="WWS14" s="325"/>
      <c r="WWT14" s="325"/>
      <c r="WWU14" s="325"/>
      <c r="WWV14" s="325"/>
      <c r="WWW14" s="325"/>
      <c r="WWX14" s="325"/>
      <c r="WWY14" s="325"/>
      <c r="WWZ14" s="325"/>
      <c r="WXA14" s="325"/>
      <c r="WXB14" s="325"/>
      <c r="WXC14" s="325"/>
      <c r="WXD14" s="325"/>
      <c r="WXE14" s="325"/>
      <c r="WXF14" s="325"/>
      <c r="WXG14" s="325"/>
      <c r="WXH14" s="325"/>
      <c r="WXI14" s="325"/>
      <c r="WXJ14" s="325"/>
      <c r="WXK14" s="325"/>
      <c r="WXL14" s="325"/>
      <c r="WXM14" s="325"/>
      <c r="WXN14" s="325"/>
      <c r="WXO14" s="325"/>
      <c r="WXP14" s="325"/>
      <c r="WXQ14" s="325"/>
      <c r="WXR14" s="325"/>
      <c r="WXS14" s="325"/>
      <c r="WXT14" s="325"/>
      <c r="WXU14" s="325"/>
      <c r="WXV14" s="325"/>
      <c r="WXW14" s="325"/>
      <c r="WXX14" s="325"/>
      <c r="WXY14" s="325"/>
      <c r="WXZ14" s="325"/>
      <c r="WYA14" s="325"/>
      <c r="WYB14" s="325"/>
      <c r="WYC14" s="325"/>
      <c r="WYD14" s="325"/>
      <c r="WYE14" s="325"/>
      <c r="WYF14" s="325"/>
      <c r="WYG14" s="325"/>
      <c r="WYH14" s="325"/>
      <c r="WYI14" s="325"/>
      <c r="WYJ14" s="325"/>
      <c r="WYK14" s="325"/>
      <c r="WYL14" s="325"/>
      <c r="WYM14" s="325"/>
      <c r="WYN14" s="325"/>
      <c r="WYO14" s="325"/>
      <c r="WYP14" s="325"/>
      <c r="WYQ14" s="325"/>
      <c r="WYR14" s="325"/>
      <c r="WYS14" s="325"/>
      <c r="WYT14" s="325"/>
      <c r="WYU14" s="325"/>
      <c r="WYV14" s="325"/>
      <c r="WYW14" s="325"/>
      <c r="WYX14" s="325"/>
      <c r="WYY14" s="325"/>
      <c r="WYZ14" s="325"/>
      <c r="WZA14" s="325"/>
      <c r="WZB14" s="325"/>
      <c r="WZC14" s="325"/>
      <c r="WZD14" s="325"/>
      <c r="WZE14" s="325"/>
      <c r="WZF14" s="325"/>
      <c r="WZG14" s="325"/>
      <c r="WZH14" s="325"/>
      <c r="WZI14" s="325"/>
      <c r="WZJ14" s="325"/>
      <c r="WZK14" s="325"/>
      <c r="WZL14" s="325"/>
      <c r="WZM14" s="325"/>
      <c r="WZN14" s="325"/>
      <c r="WZO14" s="325"/>
      <c r="WZP14" s="325"/>
      <c r="WZQ14" s="325"/>
      <c r="WZR14" s="325"/>
      <c r="WZS14" s="325"/>
      <c r="WZT14" s="325"/>
      <c r="WZU14" s="325"/>
      <c r="WZV14" s="325"/>
      <c r="WZW14" s="325"/>
      <c r="WZX14" s="325"/>
      <c r="WZY14" s="325"/>
      <c r="WZZ14" s="325"/>
      <c r="XAA14" s="325"/>
      <c r="XAB14" s="325"/>
      <c r="XAC14" s="325"/>
      <c r="XAD14" s="325"/>
      <c r="XAE14" s="325"/>
      <c r="XAF14" s="325"/>
      <c r="XAG14" s="325"/>
      <c r="XAH14" s="325"/>
      <c r="XAI14" s="325"/>
      <c r="XAJ14" s="325"/>
      <c r="XAK14" s="325"/>
      <c r="XAL14" s="325"/>
      <c r="XAM14" s="325"/>
      <c r="XAN14" s="325"/>
      <c r="XAO14" s="325"/>
      <c r="XAP14" s="325"/>
      <c r="XAQ14" s="325"/>
      <c r="XAR14" s="325"/>
      <c r="XAS14" s="325"/>
      <c r="XAT14" s="325"/>
      <c r="XAU14" s="325"/>
      <c r="XAV14" s="325"/>
      <c r="XAW14" s="325"/>
      <c r="XAX14" s="325"/>
      <c r="XAY14" s="325"/>
      <c r="XAZ14" s="325"/>
      <c r="XBA14" s="325"/>
      <c r="XBB14" s="325"/>
      <c r="XBC14" s="325"/>
      <c r="XBD14" s="325"/>
      <c r="XBE14" s="325"/>
      <c r="XBF14" s="325"/>
      <c r="XBG14" s="325"/>
      <c r="XBH14" s="325"/>
      <c r="XBI14" s="325"/>
      <c r="XBJ14" s="325"/>
      <c r="XBK14" s="325"/>
      <c r="XBL14" s="325"/>
      <c r="XBM14" s="325"/>
      <c r="XBN14" s="325"/>
      <c r="XBO14" s="325"/>
      <c r="XBP14" s="325"/>
      <c r="XBQ14" s="325"/>
      <c r="XBR14" s="325"/>
      <c r="XBS14" s="325"/>
      <c r="XBT14" s="325"/>
      <c r="XBU14" s="325"/>
      <c r="XBV14" s="325"/>
      <c r="XBW14" s="325"/>
      <c r="XBX14" s="325"/>
      <c r="XBY14" s="325"/>
      <c r="XBZ14" s="325"/>
      <c r="XCA14" s="325"/>
      <c r="XCB14" s="325"/>
      <c r="XCC14" s="325"/>
      <c r="XCD14" s="325"/>
      <c r="XCE14" s="325"/>
      <c r="XCF14" s="325"/>
      <c r="XCG14" s="325"/>
      <c r="XCH14" s="325"/>
      <c r="XCI14" s="325"/>
      <c r="XCJ14" s="325"/>
      <c r="XCK14" s="325"/>
      <c r="XCL14" s="325"/>
      <c r="XCM14" s="325"/>
      <c r="XCN14" s="325"/>
      <c r="XCO14" s="325"/>
      <c r="XCP14" s="325"/>
      <c r="XCQ14" s="325"/>
      <c r="XCR14" s="325"/>
      <c r="XCS14" s="325"/>
      <c r="XCT14" s="325"/>
      <c r="XCU14" s="325"/>
      <c r="XCV14" s="325"/>
      <c r="XCW14" s="325"/>
      <c r="XCX14" s="325"/>
      <c r="XCY14" s="325"/>
      <c r="XCZ14" s="325"/>
      <c r="XDA14" s="325"/>
      <c r="XDB14" s="325"/>
      <c r="XDC14" s="325"/>
      <c r="XDD14" s="325"/>
      <c r="XDE14" s="325"/>
      <c r="XDF14" s="325"/>
      <c r="XDG14" s="325"/>
      <c r="XDH14" s="325"/>
      <c r="XDI14" s="325"/>
      <c r="XDJ14" s="325"/>
      <c r="XDK14" s="325"/>
      <c r="XDL14" s="325"/>
      <c r="XDM14" s="325"/>
      <c r="XDN14" s="325"/>
      <c r="XDO14" s="325"/>
      <c r="XDP14" s="325"/>
      <c r="XDQ14" s="325"/>
      <c r="XDR14" s="325"/>
      <c r="XDS14" s="325"/>
      <c r="XDT14" s="325"/>
      <c r="XDU14" s="325"/>
      <c r="XDV14" s="325"/>
      <c r="XDW14" s="325"/>
      <c r="XDX14" s="325"/>
      <c r="XDY14" s="325"/>
      <c r="XDZ14" s="325"/>
      <c r="XEA14" s="325"/>
      <c r="XEB14" s="325"/>
      <c r="XEC14" s="325"/>
      <c r="XED14" s="325"/>
      <c r="XEE14" s="325"/>
      <c r="XEF14" s="325"/>
      <c r="XEG14" s="325"/>
      <c r="XEH14" s="325"/>
      <c r="XEI14" s="325"/>
      <c r="XEJ14" s="325"/>
      <c r="XEK14" s="325"/>
      <c r="XEL14" s="325"/>
      <c r="XEM14" s="325"/>
      <c r="XEN14" s="325"/>
      <c r="XEO14" s="325"/>
      <c r="XEP14" s="325"/>
      <c r="XEQ14" s="325"/>
      <c r="XER14" s="325"/>
      <c r="XES14" s="325"/>
      <c r="XET14" s="325"/>
      <c r="XEU14" s="325"/>
      <c r="XEV14" s="325"/>
      <c r="XEW14" s="325"/>
      <c r="XEX14" s="325"/>
      <c r="XEY14" s="325"/>
      <c r="XEZ14" s="325"/>
      <c r="XFA14" s="325"/>
      <c r="XFB14" s="325"/>
      <c r="XFC14" s="325"/>
      <c r="XFD14" s="325"/>
    </row>
    <row r="15" s="319" customFormat="1" ht="25.5" customHeight="1" spans="1:16384">
      <c r="A15" s="322" t="s">
        <v>16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5"/>
      <c r="AG15" s="325"/>
      <c r="AH15" s="325"/>
      <c r="AI15" s="325"/>
      <c r="AJ15" s="325"/>
      <c r="AK15" s="325"/>
      <c r="AL15" s="325"/>
      <c r="AM15" s="325"/>
      <c r="AN15" s="325"/>
      <c r="AO15" s="325"/>
      <c r="AP15" s="325"/>
      <c r="AQ15" s="325"/>
      <c r="AR15" s="325"/>
      <c r="AS15" s="325"/>
      <c r="AT15" s="325"/>
      <c r="AU15" s="325"/>
      <c r="AV15" s="325"/>
      <c r="AW15" s="325"/>
      <c r="AX15" s="325"/>
      <c r="AY15" s="325"/>
      <c r="AZ15" s="325"/>
      <c r="BA15" s="325"/>
      <c r="BB15" s="325"/>
      <c r="BC15" s="325"/>
      <c r="BD15" s="325"/>
      <c r="BE15" s="325"/>
      <c r="BF15" s="325"/>
      <c r="BG15" s="325"/>
      <c r="BH15" s="325"/>
      <c r="BI15" s="325"/>
      <c r="BJ15" s="325"/>
      <c r="BK15" s="325"/>
      <c r="BL15" s="325"/>
      <c r="BM15" s="325"/>
      <c r="BN15" s="325"/>
      <c r="BO15" s="325"/>
      <c r="BP15" s="325"/>
      <c r="BQ15" s="325"/>
      <c r="BR15" s="325"/>
      <c r="BS15" s="325"/>
      <c r="BT15" s="325"/>
      <c r="BU15" s="325"/>
      <c r="BV15" s="325"/>
      <c r="BW15" s="325"/>
      <c r="BX15" s="325"/>
      <c r="BY15" s="325"/>
      <c r="BZ15" s="325"/>
      <c r="CA15" s="325"/>
      <c r="CB15" s="325"/>
      <c r="CC15" s="325"/>
      <c r="CD15" s="325"/>
      <c r="CE15" s="325"/>
      <c r="CF15" s="325"/>
      <c r="CG15" s="325"/>
      <c r="CH15" s="325"/>
      <c r="CI15" s="325"/>
      <c r="CJ15" s="325"/>
      <c r="CK15" s="325"/>
      <c r="CL15" s="325"/>
      <c r="CM15" s="325"/>
      <c r="CN15" s="325"/>
      <c r="CO15" s="325"/>
      <c r="CP15" s="325"/>
      <c r="CQ15" s="325"/>
      <c r="CR15" s="325"/>
      <c r="CS15" s="325"/>
      <c r="CT15" s="325"/>
      <c r="CU15" s="325"/>
      <c r="CV15" s="325"/>
      <c r="CW15" s="325"/>
      <c r="CX15" s="325"/>
      <c r="CY15" s="325"/>
      <c r="CZ15" s="325"/>
      <c r="DA15" s="325"/>
      <c r="DB15" s="325"/>
      <c r="DC15" s="325"/>
      <c r="DD15" s="325"/>
      <c r="DE15" s="325"/>
      <c r="DF15" s="325"/>
      <c r="DG15" s="325"/>
      <c r="DH15" s="325"/>
      <c r="DI15" s="325"/>
      <c r="DJ15" s="325"/>
      <c r="DK15" s="325"/>
      <c r="DL15" s="325"/>
      <c r="DM15" s="325"/>
      <c r="DN15" s="325"/>
      <c r="DO15" s="325"/>
      <c r="DP15" s="325"/>
      <c r="DQ15" s="325"/>
      <c r="DR15" s="325"/>
      <c r="DS15" s="325"/>
      <c r="DT15" s="325"/>
      <c r="DU15" s="325"/>
      <c r="DV15" s="325"/>
      <c r="DW15" s="325"/>
      <c r="DX15" s="325"/>
      <c r="DY15" s="325"/>
      <c r="DZ15" s="325"/>
      <c r="EA15" s="325"/>
      <c r="EB15" s="325"/>
      <c r="EC15" s="325"/>
      <c r="ED15" s="325"/>
      <c r="EE15" s="325"/>
      <c r="EF15" s="325"/>
      <c r="EG15" s="325"/>
      <c r="EH15" s="325"/>
      <c r="EI15" s="325"/>
      <c r="EJ15" s="325"/>
      <c r="EK15" s="325"/>
      <c r="EL15" s="325"/>
      <c r="EM15" s="325"/>
      <c r="EN15" s="325"/>
      <c r="EO15" s="325"/>
      <c r="EP15" s="325"/>
      <c r="EQ15" s="325"/>
      <c r="ER15" s="325"/>
      <c r="ES15" s="325"/>
      <c r="ET15" s="325"/>
      <c r="EU15" s="325"/>
      <c r="EV15" s="325"/>
      <c r="EW15" s="325"/>
      <c r="EX15" s="325"/>
      <c r="EY15" s="325"/>
      <c r="EZ15" s="325"/>
      <c r="FA15" s="325"/>
      <c r="FB15" s="325"/>
      <c r="FC15" s="325"/>
      <c r="FD15" s="325"/>
      <c r="FE15" s="325"/>
      <c r="FF15" s="325"/>
      <c r="FG15" s="325"/>
      <c r="FH15" s="325"/>
      <c r="FI15" s="325"/>
      <c r="FJ15" s="325"/>
      <c r="FK15" s="325"/>
      <c r="FL15" s="325"/>
      <c r="FM15" s="325"/>
      <c r="FN15" s="325"/>
      <c r="FO15" s="325"/>
      <c r="FP15" s="325"/>
      <c r="FQ15" s="325"/>
      <c r="FR15" s="325"/>
      <c r="FS15" s="325"/>
      <c r="FT15" s="325"/>
      <c r="FU15" s="325"/>
      <c r="FV15" s="325"/>
      <c r="FW15" s="325"/>
      <c r="FX15" s="325"/>
      <c r="FY15" s="325"/>
      <c r="FZ15" s="325"/>
      <c r="GA15" s="325"/>
      <c r="GB15" s="325"/>
      <c r="GC15" s="325"/>
      <c r="GD15" s="325"/>
      <c r="GE15" s="325"/>
      <c r="GF15" s="325"/>
      <c r="GG15" s="325"/>
      <c r="GH15" s="325"/>
      <c r="GI15" s="325"/>
      <c r="GJ15" s="325"/>
      <c r="GK15" s="325"/>
      <c r="GL15" s="325"/>
      <c r="GM15" s="325"/>
      <c r="GN15" s="325"/>
      <c r="GO15" s="325"/>
      <c r="GP15" s="325"/>
      <c r="GQ15" s="325"/>
      <c r="GR15" s="325"/>
      <c r="GS15" s="325"/>
      <c r="GT15" s="325"/>
      <c r="GU15" s="325"/>
      <c r="GV15" s="325"/>
      <c r="GW15" s="325"/>
      <c r="GX15" s="325"/>
      <c r="GY15" s="325"/>
      <c r="GZ15" s="325"/>
      <c r="HA15" s="325"/>
      <c r="HB15" s="325"/>
      <c r="HC15" s="325"/>
      <c r="HD15" s="325"/>
      <c r="HE15" s="325"/>
      <c r="HF15" s="325"/>
      <c r="HG15" s="325"/>
      <c r="HH15" s="325"/>
      <c r="HI15" s="325"/>
      <c r="HJ15" s="325"/>
      <c r="HK15" s="325"/>
      <c r="HL15" s="325"/>
      <c r="HM15" s="325"/>
      <c r="HN15" s="325"/>
      <c r="HO15" s="325"/>
      <c r="HP15" s="325"/>
      <c r="HQ15" s="325"/>
      <c r="HR15" s="325"/>
      <c r="HS15" s="325"/>
      <c r="HT15" s="325"/>
      <c r="HU15" s="325"/>
      <c r="HV15" s="325"/>
      <c r="HW15" s="325"/>
      <c r="HX15" s="325"/>
      <c r="HY15" s="325"/>
      <c r="HZ15" s="325"/>
      <c r="IA15" s="325"/>
      <c r="IB15" s="325"/>
      <c r="IC15" s="325"/>
      <c r="ID15" s="325"/>
      <c r="IE15" s="325"/>
      <c r="IF15" s="325"/>
      <c r="IG15" s="325"/>
      <c r="IH15" s="325"/>
      <c r="II15" s="325"/>
      <c r="IJ15" s="325"/>
      <c r="IK15" s="325"/>
      <c r="IL15" s="325"/>
      <c r="IM15" s="325"/>
      <c r="IN15" s="325"/>
      <c r="IO15" s="325"/>
      <c r="IP15" s="325"/>
      <c r="IQ15" s="325"/>
      <c r="IR15" s="325"/>
      <c r="IS15" s="325"/>
      <c r="IT15" s="325"/>
      <c r="IU15" s="325"/>
      <c r="IV15" s="325"/>
      <c r="IW15" s="325"/>
      <c r="IX15" s="325"/>
      <c r="IY15" s="325"/>
      <c r="IZ15" s="325"/>
      <c r="JA15" s="325"/>
      <c r="JB15" s="325"/>
      <c r="JC15" s="325"/>
      <c r="JD15" s="325"/>
      <c r="JE15" s="325"/>
      <c r="JF15" s="325"/>
      <c r="JG15" s="325"/>
      <c r="JH15" s="325"/>
      <c r="JI15" s="325"/>
      <c r="JJ15" s="325"/>
      <c r="JK15" s="325"/>
      <c r="JL15" s="325"/>
      <c r="JM15" s="325"/>
      <c r="JN15" s="325"/>
      <c r="JO15" s="325"/>
      <c r="JP15" s="325"/>
      <c r="JQ15" s="325"/>
      <c r="JR15" s="325"/>
      <c r="JS15" s="325"/>
      <c r="JT15" s="325"/>
      <c r="JU15" s="325"/>
      <c r="JV15" s="325"/>
      <c r="JW15" s="325"/>
      <c r="JX15" s="325"/>
      <c r="JY15" s="325"/>
      <c r="JZ15" s="325"/>
      <c r="KA15" s="325"/>
      <c r="KB15" s="325"/>
      <c r="KC15" s="325"/>
      <c r="KD15" s="325"/>
      <c r="KE15" s="325"/>
      <c r="KF15" s="325"/>
      <c r="KG15" s="325"/>
      <c r="KH15" s="325"/>
      <c r="KI15" s="325"/>
      <c r="KJ15" s="325"/>
      <c r="KK15" s="325"/>
      <c r="KL15" s="325"/>
      <c r="KM15" s="325"/>
      <c r="KN15" s="325"/>
      <c r="KO15" s="325"/>
      <c r="KP15" s="325"/>
      <c r="KQ15" s="325"/>
      <c r="KR15" s="325"/>
      <c r="KS15" s="325"/>
      <c r="KT15" s="325"/>
      <c r="KU15" s="325"/>
      <c r="KV15" s="325"/>
      <c r="KW15" s="325"/>
      <c r="KX15" s="325"/>
      <c r="KY15" s="325"/>
      <c r="KZ15" s="325"/>
      <c r="LA15" s="325"/>
      <c r="LB15" s="325"/>
      <c r="LC15" s="325"/>
      <c r="LD15" s="325"/>
      <c r="LE15" s="325"/>
      <c r="LF15" s="325"/>
      <c r="LG15" s="325"/>
      <c r="LH15" s="325"/>
      <c r="LI15" s="325"/>
      <c r="LJ15" s="325"/>
      <c r="LK15" s="325"/>
      <c r="LL15" s="325"/>
      <c r="LM15" s="325"/>
      <c r="LN15" s="325"/>
      <c r="LO15" s="325"/>
      <c r="LP15" s="325"/>
      <c r="LQ15" s="325"/>
      <c r="LR15" s="325"/>
      <c r="LS15" s="325"/>
      <c r="LT15" s="325"/>
      <c r="LU15" s="325"/>
      <c r="LV15" s="325"/>
      <c r="LW15" s="325"/>
      <c r="LX15" s="325"/>
      <c r="LY15" s="325"/>
      <c r="LZ15" s="325"/>
      <c r="MA15" s="325"/>
      <c r="MB15" s="325"/>
      <c r="MC15" s="325"/>
      <c r="MD15" s="325"/>
      <c r="ME15" s="325"/>
      <c r="MF15" s="325"/>
      <c r="MG15" s="325"/>
      <c r="MH15" s="325"/>
      <c r="MI15" s="325"/>
      <c r="MJ15" s="325"/>
      <c r="MK15" s="325"/>
      <c r="ML15" s="325"/>
      <c r="MM15" s="325"/>
      <c r="MN15" s="325"/>
      <c r="MO15" s="325"/>
      <c r="MP15" s="325"/>
      <c r="MQ15" s="325"/>
      <c r="MR15" s="325"/>
      <c r="MS15" s="325"/>
      <c r="MT15" s="325"/>
      <c r="MU15" s="325"/>
      <c r="MV15" s="325"/>
      <c r="MW15" s="325"/>
      <c r="MX15" s="325"/>
      <c r="MY15" s="325"/>
      <c r="MZ15" s="325"/>
      <c r="NA15" s="325"/>
      <c r="NB15" s="325"/>
      <c r="NC15" s="325"/>
      <c r="ND15" s="325"/>
      <c r="NE15" s="325"/>
      <c r="NF15" s="325"/>
      <c r="NG15" s="325"/>
      <c r="NH15" s="325"/>
      <c r="NI15" s="325"/>
      <c r="NJ15" s="325"/>
      <c r="NK15" s="325"/>
      <c r="NL15" s="325"/>
      <c r="NM15" s="325"/>
      <c r="NN15" s="325"/>
      <c r="NO15" s="325"/>
      <c r="NP15" s="325"/>
      <c r="NQ15" s="325"/>
      <c r="NR15" s="325"/>
      <c r="NS15" s="325"/>
      <c r="NT15" s="325"/>
      <c r="NU15" s="325"/>
      <c r="NV15" s="325"/>
      <c r="NW15" s="325"/>
      <c r="NX15" s="325"/>
      <c r="NY15" s="325"/>
      <c r="NZ15" s="325"/>
      <c r="OA15" s="325"/>
      <c r="OB15" s="325"/>
      <c r="OC15" s="325"/>
      <c r="OD15" s="325"/>
      <c r="OE15" s="325"/>
      <c r="OF15" s="325"/>
      <c r="OG15" s="325"/>
      <c r="OH15" s="325"/>
      <c r="OI15" s="325"/>
      <c r="OJ15" s="325"/>
      <c r="OK15" s="325"/>
      <c r="OL15" s="325"/>
      <c r="OM15" s="325"/>
      <c r="ON15" s="325"/>
      <c r="OO15" s="325"/>
      <c r="OP15" s="325"/>
      <c r="OQ15" s="325"/>
      <c r="OR15" s="325"/>
      <c r="OS15" s="325"/>
      <c r="OT15" s="325"/>
      <c r="OU15" s="325"/>
      <c r="OV15" s="325"/>
      <c r="OW15" s="325"/>
      <c r="OX15" s="325"/>
      <c r="OY15" s="325"/>
      <c r="OZ15" s="325"/>
      <c r="PA15" s="325"/>
      <c r="PB15" s="325"/>
      <c r="PC15" s="325"/>
      <c r="PD15" s="325"/>
      <c r="PE15" s="325"/>
      <c r="PF15" s="325"/>
      <c r="PG15" s="325"/>
      <c r="PH15" s="325"/>
      <c r="PI15" s="325"/>
      <c r="PJ15" s="325"/>
      <c r="PK15" s="325"/>
      <c r="PL15" s="325"/>
      <c r="PM15" s="325"/>
      <c r="PN15" s="325"/>
      <c r="PO15" s="325"/>
      <c r="PP15" s="325"/>
      <c r="PQ15" s="325"/>
      <c r="PR15" s="325"/>
      <c r="PS15" s="325"/>
      <c r="PT15" s="325"/>
      <c r="PU15" s="325"/>
      <c r="PV15" s="325"/>
      <c r="PW15" s="325"/>
      <c r="PX15" s="325"/>
      <c r="PY15" s="325"/>
      <c r="PZ15" s="325"/>
      <c r="QA15" s="325"/>
      <c r="QB15" s="325"/>
      <c r="QC15" s="325"/>
      <c r="QD15" s="325"/>
      <c r="QE15" s="325"/>
      <c r="QF15" s="325"/>
      <c r="QG15" s="325"/>
      <c r="QH15" s="325"/>
      <c r="QI15" s="325"/>
      <c r="QJ15" s="325"/>
      <c r="QK15" s="325"/>
      <c r="QL15" s="325"/>
      <c r="QM15" s="325"/>
      <c r="QN15" s="325"/>
      <c r="QO15" s="325"/>
      <c r="QP15" s="325"/>
      <c r="QQ15" s="325"/>
      <c r="QR15" s="325"/>
      <c r="QS15" s="325"/>
      <c r="QT15" s="325"/>
      <c r="QU15" s="325"/>
      <c r="QV15" s="325"/>
      <c r="QW15" s="325"/>
      <c r="QX15" s="325"/>
      <c r="QY15" s="325"/>
      <c r="QZ15" s="325"/>
      <c r="RA15" s="325"/>
      <c r="RB15" s="325"/>
      <c r="RC15" s="325"/>
      <c r="RD15" s="325"/>
      <c r="RE15" s="325"/>
      <c r="RF15" s="325"/>
      <c r="RG15" s="325"/>
      <c r="RH15" s="325"/>
      <c r="RI15" s="325"/>
      <c r="RJ15" s="325"/>
      <c r="RK15" s="325"/>
      <c r="RL15" s="325"/>
      <c r="RM15" s="325"/>
      <c r="RN15" s="325"/>
      <c r="RO15" s="325"/>
      <c r="RP15" s="325"/>
      <c r="RQ15" s="325"/>
      <c r="RR15" s="325"/>
      <c r="RS15" s="325"/>
      <c r="RT15" s="325"/>
      <c r="RU15" s="325"/>
      <c r="RV15" s="325"/>
      <c r="RW15" s="325"/>
      <c r="RX15" s="325"/>
      <c r="RY15" s="325"/>
      <c r="RZ15" s="325"/>
      <c r="SA15" s="325"/>
      <c r="SB15" s="325"/>
      <c r="SC15" s="325"/>
      <c r="SD15" s="325"/>
      <c r="SE15" s="325"/>
      <c r="SF15" s="325"/>
      <c r="SG15" s="325"/>
      <c r="SH15" s="325"/>
      <c r="SI15" s="325"/>
      <c r="SJ15" s="325"/>
      <c r="SK15" s="325"/>
      <c r="SL15" s="325"/>
      <c r="SM15" s="325"/>
      <c r="SN15" s="325"/>
      <c r="SO15" s="325"/>
      <c r="SP15" s="325"/>
      <c r="SQ15" s="325"/>
      <c r="SR15" s="325"/>
      <c r="SS15" s="325"/>
      <c r="ST15" s="325"/>
      <c r="SU15" s="325"/>
      <c r="SV15" s="325"/>
      <c r="SW15" s="325"/>
      <c r="SX15" s="325"/>
      <c r="SY15" s="325"/>
      <c r="SZ15" s="325"/>
      <c r="TA15" s="325"/>
      <c r="TB15" s="325"/>
      <c r="TC15" s="325"/>
      <c r="TD15" s="325"/>
      <c r="TE15" s="325"/>
      <c r="TF15" s="325"/>
      <c r="TG15" s="325"/>
      <c r="TH15" s="325"/>
      <c r="TI15" s="325"/>
      <c r="TJ15" s="325"/>
      <c r="TK15" s="325"/>
      <c r="TL15" s="325"/>
      <c r="TM15" s="325"/>
      <c r="TN15" s="325"/>
      <c r="TO15" s="325"/>
      <c r="TP15" s="325"/>
      <c r="TQ15" s="325"/>
      <c r="TR15" s="325"/>
      <c r="TS15" s="325"/>
      <c r="TT15" s="325"/>
      <c r="TU15" s="325"/>
      <c r="TV15" s="325"/>
      <c r="TW15" s="325"/>
      <c r="TX15" s="325"/>
      <c r="TY15" s="325"/>
      <c r="TZ15" s="325"/>
      <c r="UA15" s="325"/>
      <c r="UB15" s="325"/>
      <c r="UC15" s="325"/>
      <c r="UD15" s="325"/>
      <c r="UE15" s="325"/>
      <c r="UF15" s="325"/>
      <c r="UG15" s="325"/>
      <c r="UH15" s="325"/>
      <c r="UI15" s="325"/>
      <c r="UJ15" s="325"/>
      <c r="UK15" s="325"/>
      <c r="UL15" s="325"/>
      <c r="UM15" s="325"/>
      <c r="UN15" s="325"/>
      <c r="UO15" s="325"/>
      <c r="UP15" s="325"/>
      <c r="UQ15" s="325"/>
      <c r="UR15" s="325"/>
      <c r="US15" s="325"/>
      <c r="UT15" s="325"/>
      <c r="UU15" s="325"/>
      <c r="UV15" s="325"/>
      <c r="UW15" s="325"/>
      <c r="UX15" s="325"/>
      <c r="UY15" s="325"/>
      <c r="UZ15" s="325"/>
      <c r="VA15" s="325"/>
      <c r="VB15" s="325"/>
      <c r="VC15" s="325"/>
      <c r="VD15" s="325"/>
      <c r="VE15" s="325"/>
      <c r="VF15" s="325"/>
      <c r="VG15" s="325"/>
      <c r="VH15" s="325"/>
      <c r="VI15" s="325"/>
      <c r="VJ15" s="325"/>
      <c r="VK15" s="325"/>
      <c r="VL15" s="325"/>
      <c r="VM15" s="325"/>
      <c r="VN15" s="325"/>
      <c r="VO15" s="325"/>
      <c r="VP15" s="325"/>
      <c r="VQ15" s="325"/>
      <c r="VR15" s="325"/>
      <c r="VS15" s="325"/>
      <c r="VT15" s="325"/>
      <c r="VU15" s="325"/>
      <c r="VV15" s="325"/>
      <c r="VW15" s="325"/>
      <c r="VX15" s="325"/>
      <c r="VY15" s="325"/>
      <c r="VZ15" s="325"/>
      <c r="WA15" s="325"/>
      <c r="WB15" s="325"/>
      <c r="WC15" s="325"/>
      <c r="WD15" s="325"/>
      <c r="WE15" s="325"/>
      <c r="WF15" s="325"/>
      <c r="WG15" s="325"/>
      <c r="WH15" s="325"/>
      <c r="WI15" s="325"/>
      <c r="WJ15" s="325"/>
      <c r="WK15" s="325"/>
      <c r="WL15" s="325"/>
      <c r="WM15" s="325"/>
      <c r="WN15" s="325"/>
      <c r="WO15" s="325"/>
      <c r="WP15" s="325"/>
      <c r="WQ15" s="325"/>
      <c r="WR15" s="325"/>
      <c r="WS15" s="325"/>
      <c r="WT15" s="325"/>
      <c r="WU15" s="325"/>
      <c r="WV15" s="325"/>
      <c r="WW15" s="325"/>
      <c r="WX15" s="325"/>
      <c r="WY15" s="325"/>
      <c r="WZ15" s="325"/>
      <c r="XA15" s="325"/>
      <c r="XB15" s="325"/>
      <c r="XC15" s="325"/>
      <c r="XD15" s="325"/>
      <c r="XE15" s="325"/>
      <c r="XF15" s="325"/>
      <c r="XG15" s="325"/>
      <c r="XH15" s="325"/>
      <c r="XI15" s="325"/>
      <c r="XJ15" s="325"/>
      <c r="XK15" s="325"/>
      <c r="XL15" s="325"/>
      <c r="XM15" s="325"/>
      <c r="XN15" s="325"/>
      <c r="XO15" s="325"/>
      <c r="XP15" s="325"/>
      <c r="XQ15" s="325"/>
      <c r="XR15" s="325"/>
      <c r="XS15" s="325"/>
      <c r="XT15" s="325"/>
      <c r="XU15" s="325"/>
      <c r="XV15" s="325"/>
      <c r="XW15" s="325"/>
      <c r="XX15" s="325"/>
      <c r="XY15" s="325"/>
      <c r="XZ15" s="325"/>
      <c r="YA15" s="325"/>
      <c r="YB15" s="325"/>
      <c r="YC15" s="325"/>
      <c r="YD15" s="325"/>
      <c r="YE15" s="325"/>
      <c r="YF15" s="325"/>
      <c r="YG15" s="325"/>
      <c r="YH15" s="325"/>
      <c r="YI15" s="325"/>
      <c r="YJ15" s="325"/>
      <c r="YK15" s="325"/>
      <c r="YL15" s="325"/>
      <c r="YM15" s="325"/>
      <c r="YN15" s="325"/>
      <c r="YO15" s="325"/>
      <c r="YP15" s="325"/>
      <c r="YQ15" s="325"/>
      <c r="YR15" s="325"/>
      <c r="YS15" s="325"/>
      <c r="YT15" s="325"/>
      <c r="YU15" s="325"/>
      <c r="YV15" s="325"/>
      <c r="YW15" s="325"/>
      <c r="YX15" s="325"/>
      <c r="YY15" s="325"/>
      <c r="YZ15" s="325"/>
      <c r="ZA15" s="325"/>
      <c r="ZB15" s="325"/>
      <c r="ZC15" s="325"/>
      <c r="ZD15" s="325"/>
      <c r="ZE15" s="325"/>
      <c r="ZF15" s="325"/>
      <c r="ZG15" s="325"/>
      <c r="ZH15" s="325"/>
      <c r="ZI15" s="325"/>
      <c r="ZJ15" s="325"/>
      <c r="ZK15" s="325"/>
      <c r="ZL15" s="325"/>
      <c r="ZM15" s="325"/>
      <c r="ZN15" s="325"/>
      <c r="ZO15" s="325"/>
      <c r="ZP15" s="325"/>
      <c r="ZQ15" s="325"/>
      <c r="ZR15" s="325"/>
      <c r="ZS15" s="325"/>
      <c r="ZT15" s="325"/>
      <c r="ZU15" s="325"/>
      <c r="ZV15" s="325"/>
      <c r="ZW15" s="325"/>
      <c r="ZX15" s="325"/>
      <c r="ZY15" s="325"/>
      <c r="ZZ15" s="325"/>
      <c r="AAA15" s="325"/>
      <c r="AAB15" s="325"/>
      <c r="AAC15" s="325"/>
      <c r="AAD15" s="325"/>
      <c r="AAE15" s="325"/>
      <c r="AAF15" s="325"/>
      <c r="AAG15" s="325"/>
      <c r="AAH15" s="325"/>
      <c r="AAI15" s="325"/>
      <c r="AAJ15" s="325"/>
      <c r="AAK15" s="325"/>
      <c r="AAL15" s="325"/>
      <c r="AAM15" s="325"/>
      <c r="AAN15" s="325"/>
      <c r="AAO15" s="325"/>
      <c r="AAP15" s="325"/>
      <c r="AAQ15" s="325"/>
      <c r="AAR15" s="325"/>
      <c r="AAS15" s="325"/>
      <c r="AAT15" s="325"/>
      <c r="AAU15" s="325"/>
      <c r="AAV15" s="325"/>
      <c r="AAW15" s="325"/>
      <c r="AAX15" s="325"/>
      <c r="AAY15" s="325"/>
      <c r="AAZ15" s="325"/>
      <c r="ABA15" s="325"/>
      <c r="ABB15" s="325"/>
      <c r="ABC15" s="325"/>
      <c r="ABD15" s="325"/>
      <c r="ABE15" s="325"/>
      <c r="ABF15" s="325"/>
      <c r="ABG15" s="325"/>
      <c r="ABH15" s="325"/>
      <c r="ABI15" s="325"/>
      <c r="ABJ15" s="325"/>
      <c r="ABK15" s="325"/>
      <c r="ABL15" s="325"/>
      <c r="ABM15" s="325"/>
      <c r="ABN15" s="325"/>
      <c r="ABO15" s="325"/>
      <c r="ABP15" s="325"/>
      <c r="ABQ15" s="325"/>
      <c r="ABR15" s="325"/>
      <c r="ABS15" s="325"/>
      <c r="ABT15" s="325"/>
      <c r="ABU15" s="325"/>
      <c r="ABV15" s="325"/>
      <c r="ABW15" s="325"/>
      <c r="ABX15" s="325"/>
      <c r="ABY15" s="325"/>
      <c r="ABZ15" s="325"/>
      <c r="ACA15" s="325"/>
      <c r="ACB15" s="325"/>
      <c r="ACC15" s="325"/>
      <c r="ACD15" s="325"/>
      <c r="ACE15" s="325"/>
      <c r="ACF15" s="325"/>
      <c r="ACG15" s="325"/>
      <c r="ACH15" s="325"/>
      <c r="ACI15" s="325"/>
      <c r="ACJ15" s="325"/>
      <c r="ACK15" s="325"/>
      <c r="ACL15" s="325"/>
      <c r="ACM15" s="325"/>
      <c r="ACN15" s="325"/>
      <c r="ACO15" s="325"/>
      <c r="ACP15" s="325"/>
      <c r="ACQ15" s="325"/>
      <c r="ACR15" s="325"/>
      <c r="ACS15" s="325"/>
      <c r="ACT15" s="325"/>
      <c r="ACU15" s="325"/>
      <c r="ACV15" s="325"/>
      <c r="ACW15" s="325"/>
      <c r="ACX15" s="325"/>
      <c r="ACY15" s="325"/>
      <c r="ACZ15" s="325"/>
      <c r="ADA15" s="325"/>
      <c r="ADB15" s="325"/>
      <c r="ADC15" s="325"/>
      <c r="ADD15" s="325"/>
      <c r="ADE15" s="325"/>
      <c r="ADF15" s="325"/>
      <c r="ADG15" s="325"/>
      <c r="ADH15" s="325"/>
      <c r="ADI15" s="325"/>
      <c r="ADJ15" s="325"/>
      <c r="ADK15" s="325"/>
      <c r="ADL15" s="325"/>
      <c r="ADM15" s="325"/>
      <c r="ADN15" s="325"/>
      <c r="ADO15" s="325"/>
      <c r="ADP15" s="325"/>
      <c r="ADQ15" s="325"/>
      <c r="ADR15" s="325"/>
      <c r="ADS15" s="325"/>
      <c r="ADT15" s="325"/>
      <c r="ADU15" s="325"/>
      <c r="ADV15" s="325"/>
      <c r="ADW15" s="325"/>
      <c r="ADX15" s="325"/>
      <c r="ADY15" s="325"/>
      <c r="ADZ15" s="325"/>
      <c r="AEA15" s="325"/>
      <c r="AEB15" s="325"/>
      <c r="AEC15" s="325"/>
      <c r="AED15" s="325"/>
      <c r="AEE15" s="325"/>
      <c r="AEF15" s="325"/>
      <c r="AEG15" s="325"/>
      <c r="AEH15" s="325"/>
      <c r="AEI15" s="325"/>
      <c r="AEJ15" s="325"/>
      <c r="AEK15" s="325"/>
      <c r="AEL15" s="325"/>
      <c r="AEM15" s="325"/>
      <c r="AEN15" s="325"/>
      <c r="AEO15" s="325"/>
      <c r="AEP15" s="325"/>
      <c r="AEQ15" s="325"/>
      <c r="AER15" s="325"/>
      <c r="AES15" s="325"/>
      <c r="AET15" s="325"/>
      <c r="AEU15" s="325"/>
      <c r="AEV15" s="325"/>
      <c r="AEW15" s="325"/>
      <c r="AEX15" s="325"/>
      <c r="AEY15" s="325"/>
      <c r="AEZ15" s="325"/>
      <c r="AFA15" s="325"/>
      <c r="AFB15" s="325"/>
      <c r="AFC15" s="325"/>
      <c r="AFD15" s="325"/>
      <c r="AFE15" s="325"/>
      <c r="AFF15" s="325"/>
      <c r="AFG15" s="325"/>
      <c r="AFH15" s="325"/>
      <c r="AFI15" s="325"/>
      <c r="AFJ15" s="325"/>
      <c r="AFK15" s="325"/>
      <c r="AFL15" s="325"/>
      <c r="AFM15" s="325"/>
      <c r="AFN15" s="325"/>
      <c r="AFO15" s="325"/>
      <c r="AFP15" s="325"/>
      <c r="AFQ15" s="325"/>
      <c r="AFR15" s="325"/>
      <c r="AFS15" s="325"/>
      <c r="AFT15" s="325"/>
      <c r="AFU15" s="325"/>
      <c r="AFV15" s="325"/>
      <c r="AFW15" s="325"/>
      <c r="AFX15" s="325"/>
      <c r="AFY15" s="325"/>
      <c r="AFZ15" s="325"/>
      <c r="AGA15" s="325"/>
      <c r="AGB15" s="325"/>
      <c r="AGC15" s="325"/>
      <c r="AGD15" s="325"/>
      <c r="AGE15" s="325"/>
      <c r="AGF15" s="325"/>
      <c r="AGG15" s="325"/>
      <c r="AGH15" s="325"/>
      <c r="AGI15" s="325"/>
      <c r="AGJ15" s="325"/>
      <c r="AGK15" s="325"/>
      <c r="AGL15" s="325"/>
      <c r="AGM15" s="325"/>
      <c r="AGN15" s="325"/>
      <c r="AGO15" s="325"/>
      <c r="AGP15" s="325"/>
      <c r="AGQ15" s="325"/>
      <c r="AGR15" s="325"/>
      <c r="AGS15" s="325"/>
      <c r="AGT15" s="325"/>
      <c r="AGU15" s="325"/>
      <c r="AGV15" s="325"/>
      <c r="AGW15" s="325"/>
      <c r="AGX15" s="325"/>
      <c r="AGY15" s="325"/>
      <c r="AGZ15" s="325"/>
      <c r="AHA15" s="325"/>
      <c r="AHB15" s="325"/>
      <c r="AHC15" s="325"/>
      <c r="AHD15" s="325"/>
      <c r="AHE15" s="325"/>
      <c r="AHF15" s="325"/>
      <c r="AHG15" s="325"/>
      <c r="AHH15" s="325"/>
      <c r="AHI15" s="325"/>
      <c r="AHJ15" s="325"/>
      <c r="AHK15" s="325"/>
      <c r="AHL15" s="325"/>
      <c r="AHM15" s="325"/>
      <c r="AHN15" s="325"/>
      <c r="AHO15" s="325"/>
      <c r="AHP15" s="325"/>
      <c r="AHQ15" s="325"/>
      <c r="AHR15" s="325"/>
      <c r="AHS15" s="325"/>
      <c r="AHT15" s="325"/>
      <c r="AHU15" s="325"/>
      <c r="AHV15" s="325"/>
      <c r="AHW15" s="325"/>
      <c r="AHX15" s="325"/>
      <c r="AHY15" s="325"/>
      <c r="AHZ15" s="325"/>
      <c r="AIA15" s="325"/>
      <c r="AIB15" s="325"/>
      <c r="AIC15" s="325"/>
      <c r="AID15" s="325"/>
      <c r="AIE15" s="325"/>
      <c r="AIF15" s="325"/>
      <c r="AIG15" s="325"/>
      <c r="AIH15" s="325"/>
      <c r="AII15" s="325"/>
      <c r="AIJ15" s="325"/>
      <c r="AIK15" s="325"/>
      <c r="AIL15" s="325"/>
      <c r="AIM15" s="325"/>
      <c r="AIN15" s="325"/>
      <c r="AIO15" s="325"/>
      <c r="AIP15" s="325"/>
      <c r="AIQ15" s="325"/>
      <c r="AIR15" s="325"/>
      <c r="AIS15" s="325"/>
      <c r="AIT15" s="325"/>
      <c r="AIU15" s="325"/>
      <c r="AIV15" s="325"/>
      <c r="AIW15" s="325"/>
      <c r="AIX15" s="325"/>
      <c r="AIY15" s="325"/>
      <c r="AIZ15" s="325"/>
      <c r="AJA15" s="325"/>
      <c r="AJB15" s="325"/>
      <c r="AJC15" s="325"/>
      <c r="AJD15" s="325"/>
      <c r="AJE15" s="325"/>
      <c r="AJF15" s="325"/>
      <c r="AJG15" s="325"/>
      <c r="AJH15" s="325"/>
      <c r="AJI15" s="325"/>
      <c r="AJJ15" s="325"/>
      <c r="AJK15" s="325"/>
      <c r="AJL15" s="325"/>
      <c r="AJM15" s="325"/>
      <c r="AJN15" s="325"/>
      <c r="AJO15" s="325"/>
      <c r="AJP15" s="325"/>
      <c r="AJQ15" s="325"/>
      <c r="AJR15" s="325"/>
      <c r="AJS15" s="325"/>
      <c r="AJT15" s="325"/>
      <c r="AJU15" s="325"/>
      <c r="AJV15" s="325"/>
      <c r="AJW15" s="325"/>
      <c r="AJX15" s="325"/>
      <c r="AJY15" s="325"/>
      <c r="AJZ15" s="325"/>
      <c r="AKA15" s="325"/>
      <c r="AKB15" s="325"/>
      <c r="AKC15" s="325"/>
      <c r="AKD15" s="325"/>
      <c r="AKE15" s="325"/>
      <c r="AKF15" s="325"/>
      <c r="AKG15" s="325"/>
      <c r="AKH15" s="325"/>
      <c r="AKI15" s="325"/>
      <c r="AKJ15" s="325"/>
      <c r="AKK15" s="325"/>
      <c r="AKL15" s="325"/>
      <c r="AKM15" s="325"/>
      <c r="AKN15" s="325"/>
      <c r="AKO15" s="325"/>
      <c r="AKP15" s="325"/>
      <c r="AKQ15" s="325"/>
      <c r="AKR15" s="325"/>
      <c r="AKS15" s="325"/>
      <c r="AKT15" s="325"/>
      <c r="AKU15" s="325"/>
      <c r="AKV15" s="325"/>
      <c r="AKW15" s="325"/>
      <c r="AKX15" s="325"/>
      <c r="AKY15" s="325"/>
      <c r="AKZ15" s="325"/>
      <c r="ALA15" s="325"/>
      <c r="ALB15" s="325"/>
      <c r="ALC15" s="325"/>
      <c r="ALD15" s="325"/>
      <c r="ALE15" s="325"/>
      <c r="ALF15" s="325"/>
      <c r="ALG15" s="325"/>
      <c r="ALH15" s="325"/>
      <c r="ALI15" s="325"/>
      <c r="ALJ15" s="325"/>
      <c r="ALK15" s="325"/>
      <c r="ALL15" s="325"/>
      <c r="ALM15" s="325"/>
      <c r="ALN15" s="325"/>
      <c r="ALO15" s="325"/>
      <c r="ALP15" s="325"/>
      <c r="ALQ15" s="325"/>
      <c r="ALR15" s="325"/>
      <c r="ALS15" s="325"/>
      <c r="ALT15" s="325"/>
      <c r="ALU15" s="325"/>
      <c r="ALV15" s="325"/>
      <c r="ALW15" s="325"/>
      <c r="ALX15" s="325"/>
      <c r="ALY15" s="325"/>
      <c r="ALZ15" s="325"/>
      <c r="AMA15" s="325"/>
      <c r="AMB15" s="325"/>
      <c r="AMC15" s="325"/>
      <c r="AMD15" s="325"/>
      <c r="AME15" s="325"/>
      <c r="AMF15" s="325"/>
      <c r="AMG15" s="325"/>
      <c r="AMH15" s="325"/>
      <c r="AMI15" s="325"/>
      <c r="AMJ15" s="325"/>
      <c r="AMK15" s="325"/>
      <c r="AML15" s="325"/>
      <c r="AMM15" s="325"/>
      <c r="AMN15" s="325"/>
      <c r="AMO15" s="325"/>
      <c r="AMP15" s="325"/>
      <c r="AMQ15" s="325"/>
      <c r="AMR15" s="325"/>
      <c r="AMS15" s="325"/>
      <c r="AMT15" s="325"/>
      <c r="AMU15" s="325"/>
      <c r="AMV15" s="325"/>
      <c r="AMW15" s="325"/>
      <c r="AMX15" s="325"/>
      <c r="AMY15" s="325"/>
      <c r="AMZ15" s="325"/>
      <c r="ANA15" s="325"/>
      <c r="ANB15" s="325"/>
      <c r="ANC15" s="325"/>
      <c r="AND15" s="325"/>
      <c r="ANE15" s="325"/>
      <c r="ANF15" s="325"/>
      <c r="ANG15" s="325"/>
      <c r="ANH15" s="325"/>
      <c r="ANI15" s="325"/>
      <c r="ANJ15" s="325"/>
      <c r="ANK15" s="325"/>
      <c r="ANL15" s="325"/>
      <c r="ANM15" s="325"/>
      <c r="ANN15" s="325"/>
      <c r="ANO15" s="325"/>
      <c r="ANP15" s="325"/>
      <c r="ANQ15" s="325"/>
      <c r="ANR15" s="325"/>
      <c r="ANS15" s="325"/>
      <c r="ANT15" s="325"/>
      <c r="ANU15" s="325"/>
      <c r="ANV15" s="325"/>
      <c r="ANW15" s="325"/>
      <c r="ANX15" s="325"/>
      <c r="ANY15" s="325"/>
      <c r="ANZ15" s="325"/>
      <c r="AOA15" s="325"/>
      <c r="AOB15" s="325"/>
      <c r="AOC15" s="325"/>
      <c r="AOD15" s="325"/>
      <c r="AOE15" s="325"/>
      <c r="AOF15" s="325"/>
      <c r="AOG15" s="325"/>
      <c r="AOH15" s="325"/>
      <c r="AOI15" s="325"/>
      <c r="AOJ15" s="325"/>
      <c r="AOK15" s="325"/>
      <c r="AOL15" s="325"/>
      <c r="AOM15" s="325"/>
      <c r="AON15" s="325"/>
      <c r="AOO15" s="325"/>
      <c r="AOP15" s="325"/>
      <c r="AOQ15" s="325"/>
      <c r="AOR15" s="325"/>
      <c r="AOS15" s="325"/>
      <c r="AOT15" s="325"/>
      <c r="AOU15" s="325"/>
      <c r="AOV15" s="325"/>
      <c r="AOW15" s="325"/>
      <c r="AOX15" s="325"/>
      <c r="AOY15" s="325"/>
      <c r="AOZ15" s="325"/>
      <c r="APA15" s="325"/>
      <c r="APB15" s="325"/>
      <c r="APC15" s="325"/>
      <c r="APD15" s="325"/>
      <c r="APE15" s="325"/>
      <c r="APF15" s="325"/>
      <c r="APG15" s="325"/>
      <c r="APH15" s="325"/>
      <c r="API15" s="325"/>
      <c r="APJ15" s="325"/>
      <c r="APK15" s="325"/>
      <c r="APL15" s="325"/>
      <c r="APM15" s="325"/>
      <c r="APN15" s="325"/>
      <c r="APO15" s="325"/>
      <c r="APP15" s="325"/>
      <c r="APQ15" s="325"/>
      <c r="APR15" s="325"/>
      <c r="APS15" s="325"/>
      <c r="APT15" s="325"/>
      <c r="APU15" s="325"/>
      <c r="APV15" s="325"/>
      <c r="APW15" s="325"/>
      <c r="APX15" s="325"/>
      <c r="APY15" s="325"/>
      <c r="APZ15" s="325"/>
      <c r="AQA15" s="325"/>
      <c r="AQB15" s="325"/>
      <c r="AQC15" s="325"/>
      <c r="AQD15" s="325"/>
      <c r="AQE15" s="325"/>
      <c r="AQF15" s="325"/>
      <c r="AQG15" s="325"/>
      <c r="AQH15" s="325"/>
      <c r="AQI15" s="325"/>
      <c r="AQJ15" s="325"/>
      <c r="AQK15" s="325"/>
      <c r="AQL15" s="325"/>
      <c r="AQM15" s="325"/>
      <c r="AQN15" s="325"/>
      <c r="AQO15" s="325"/>
      <c r="AQP15" s="325"/>
      <c r="AQQ15" s="325"/>
      <c r="AQR15" s="325"/>
      <c r="AQS15" s="325"/>
      <c r="AQT15" s="325"/>
      <c r="AQU15" s="325"/>
      <c r="AQV15" s="325"/>
      <c r="AQW15" s="325"/>
      <c r="AQX15" s="325"/>
      <c r="AQY15" s="325"/>
      <c r="AQZ15" s="325"/>
      <c r="ARA15" s="325"/>
      <c r="ARB15" s="325"/>
      <c r="ARC15" s="325"/>
      <c r="ARD15" s="325"/>
      <c r="ARE15" s="325"/>
      <c r="ARF15" s="325"/>
      <c r="ARG15" s="325"/>
      <c r="ARH15" s="325"/>
      <c r="ARI15" s="325"/>
      <c r="ARJ15" s="325"/>
      <c r="ARK15" s="325"/>
      <c r="ARL15" s="325"/>
      <c r="ARM15" s="325"/>
      <c r="ARN15" s="325"/>
      <c r="ARO15" s="325"/>
      <c r="ARP15" s="325"/>
      <c r="ARQ15" s="325"/>
      <c r="ARR15" s="325"/>
      <c r="ARS15" s="325"/>
      <c r="ART15" s="325"/>
      <c r="ARU15" s="325"/>
      <c r="ARV15" s="325"/>
      <c r="ARW15" s="325"/>
      <c r="ARX15" s="325"/>
      <c r="ARY15" s="325"/>
      <c r="ARZ15" s="325"/>
      <c r="ASA15" s="325"/>
      <c r="ASB15" s="325"/>
      <c r="ASC15" s="325"/>
      <c r="ASD15" s="325"/>
      <c r="ASE15" s="325"/>
      <c r="ASF15" s="325"/>
      <c r="ASG15" s="325"/>
      <c r="ASH15" s="325"/>
      <c r="ASI15" s="325"/>
      <c r="ASJ15" s="325"/>
      <c r="ASK15" s="325"/>
      <c r="ASL15" s="325"/>
      <c r="ASM15" s="325"/>
      <c r="ASN15" s="325"/>
      <c r="ASO15" s="325"/>
      <c r="ASP15" s="325"/>
      <c r="ASQ15" s="325"/>
      <c r="ASR15" s="325"/>
      <c r="ASS15" s="325"/>
      <c r="AST15" s="325"/>
      <c r="ASU15" s="325"/>
      <c r="ASV15" s="325"/>
      <c r="ASW15" s="325"/>
      <c r="ASX15" s="325"/>
      <c r="ASY15" s="325"/>
      <c r="ASZ15" s="325"/>
      <c r="ATA15" s="325"/>
      <c r="ATB15" s="325"/>
      <c r="ATC15" s="325"/>
      <c r="ATD15" s="325"/>
      <c r="ATE15" s="325"/>
      <c r="ATF15" s="325"/>
      <c r="ATG15" s="325"/>
      <c r="ATH15" s="325"/>
      <c r="ATI15" s="325"/>
      <c r="ATJ15" s="325"/>
      <c r="ATK15" s="325"/>
      <c r="ATL15" s="325"/>
      <c r="ATM15" s="325"/>
      <c r="ATN15" s="325"/>
      <c r="ATO15" s="325"/>
      <c r="ATP15" s="325"/>
      <c r="ATQ15" s="325"/>
      <c r="ATR15" s="325"/>
      <c r="ATS15" s="325"/>
      <c r="ATT15" s="325"/>
      <c r="ATU15" s="325"/>
      <c r="ATV15" s="325"/>
      <c r="ATW15" s="325"/>
      <c r="ATX15" s="325"/>
      <c r="ATY15" s="325"/>
      <c r="ATZ15" s="325"/>
      <c r="AUA15" s="325"/>
      <c r="AUB15" s="325"/>
      <c r="AUC15" s="325"/>
      <c r="AUD15" s="325"/>
      <c r="AUE15" s="325"/>
      <c r="AUF15" s="325"/>
      <c r="AUG15" s="325"/>
      <c r="AUH15" s="325"/>
      <c r="AUI15" s="325"/>
      <c r="AUJ15" s="325"/>
      <c r="AUK15" s="325"/>
      <c r="AUL15" s="325"/>
      <c r="AUM15" s="325"/>
      <c r="AUN15" s="325"/>
      <c r="AUO15" s="325"/>
      <c r="AUP15" s="325"/>
      <c r="AUQ15" s="325"/>
      <c r="AUR15" s="325"/>
      <c r="AUS15" s="325"/>
      <c r="AUT15" s="325"/>
      <c r="AUU15" s="325"/>
      <c r="AUV15" s="325"/>
      <c r="AUW15" s="325"/>
      <c r="AUX15" s="325"/>
      <c r="AUY15" s="325"/>
      <c r="AUZ15" s="325"/>
      <c r="AVA15" s="325"/>
      <c r="AVB15" s="325"/>
      <c r="AVC15" s="325"/>
      <c r="AVD15" s="325"/>
      <c r="AVE15" s="325"/>
      <c r="AVF15" s="325"/>
      <c r="AVG15" s="325"/>
      <c r="AVH15" s="325"/>
      <c r="AVI15" s="325"/>
      <c r="AVJ15" s="325"/>
      <c r="AVK15" s="325"/>
      <c r="AVL15" s="325"/>
      <c r="AVM15" s="325"/>
      <c r="AVN15" s="325"/>
      <c r="AVO15" s="325"/>
      <c r="AVP15" s="325"/>
      <c r="AVQ15" s="325"/>
      <c r="AVR15" s="325"/>
      <c r="AVS15" s="325"/>
      <c r="AVT15" s="325"/>
      <c r="AVU15" s="325"/>
      <c r="AVV15" s="325"/>
      <c r="AVW15" s="325"/>
      <c r="AVX15" s="325"/>
      <c r="AVY15" s="325"/>
      <c r="AVZ15" s="325"/>
      <c r="AWA15" s="325"/>
      <c r="AWB15" s="325"/>
      <c r="AWC15" s="325"/>
      <c r="AWD15" s="325"/>
      <c r="AWE15" s="325"/>
      <c r="AWF15" s="325"/>
      <c r="AWG15" s="325"/>
      <c r="AWH15" s="325"/>
      <c r="AWI15" s="325"/>
      <c r="AWJ15" s="325"/>
      <c r="AWK15" s="325"/>
      <c r="AWL15" s="325"/>
      <c r="AWM15" s="325"/>
      <c r="AWN15" s="325"/>
      <c r="AWO15" s="325"/>
      <c r="AWP15" s="325"/>
      <c r="AWQ15" s="325"/>
      <c r="AWR15" s="325"/>
      <c r="AWS15" s="325"/>
      <c r="AWT15" s="325"/>
      <c r="AWU15" s="325"/>
      <c r="AWV15" s="325"/>
      <c r="AWW15" s="325"/>
      <c r="AWX15" s="325"/>
      <c r="AWY15" s="325"/>
      <c r="AWZ15" s="325"/>
      <c r="AXA15" s="325"/>
      <c r="AXB15" s="325"/>
      <c r="AXC15" s="325"/>
      <c r="AXD15" s="325"/>
      <c r="AXE15" s="325"/>
      <c r="AXF15" s="325"/>
      <c r="AXG15" s="325"/>
      <c r="AXH15" s="325"/>
      <c r="AXI15" s="325"/>
      <c r="AXJ15" s="325"/>
      <c r="AXK15" s="325"/>
      <c r="AXL15" s="325"/>
      <c r="AXM15" s="325"/>
      <c r="AXN15" s="325"/>
      <c r="AXO15" s="325"/>
      <c r="AXP15" s="325"/>
      <c r="AXQ15" s="325"/>
      <c r="AXR15" s="325"/>
      <c r="AXS15" s="325"/>
      <c r="AXT15" s="325"/>
      <c r="AXU15" s="325"/>
      <c r="AXV15" s="325"/>
      <c r="AXW15" s="325"/>
      <c r="AXX15" s="325"/>
      <c r="AXY15" s="325"/>
      <c r="AXZ15" s="325"/>
      <c r="AYA15" s="325"/>
      <c r="AYB15" s="325"/>
      <c r="AYC15" s="325"/>
      <c r="AYD15" s="325"/>
      <c r="AYE15" s="325"/>
      <c r="AYF15" s="325"/>
      <c r="AYG15" s="325"/>
      <c r="AYH15" s="325"/>
      <c r="AYI15" s="325"/>
      <c r="AYJ15" s="325"/>
      <c r="AYK15" s="325"/>
      <c r="AYL15" s="325"/>
      <c r="AYM15" s="325"/>
      <c r="AYN15" s="325"/>
      <c r="AYO15" s="325"/>
      <c r="AYP15" s="325"/>
      <c r="AYQ15" s="325"/>
      <c r="AYR15" s="325"/>
      <c r="AYS15" s="325"/>
      <c r="AYT15" s="325"/>
      <c r="AYU15" s="325"/>
      <c r="AYV15" s="325"/>
      <c r="AYW15" s="325"/>
      <c r="AYX15" s="325"/>
      <c r="AYY15" s="325"/>
      <c r="AYZ15" s="325"/>
      <c r="AZA15" s="325"/>
      <c r="AZB15" s="325"/>
      <c r="AZC15" s="325"/>
      <c r="AZD15" s="325"/>
      <c r="AZE15" s="325"/>
      <c r="AZF15" s="325"/>
      <c r="AZG15" s="325"/>
      <c r="AZH15" s="325"/>
      <c r="AZI15" s="325"/>
      <c r="AZJ15" s="325"/>
      <c r="AZK15" s="325"/>
      <c r="AZL15" s="325"/>
      <c r="AZM15" s="325"/>
      <c r="AZN15" s="325"/>
      <c r="AZO15" s="325"/>
      <c r="AZP15" s="325"/>
      <c r="AZQ15" s="325"/>
      <c r="AZR15" s="325"/>
      <c r="AZS15" s="325"/>
      <c r="AZT15" s="325"/>
      <c r="AZU15" s="325"/>
      <c r="AZV15" s="325"/>
      <c r="AZW15" s="325"/>
      <c r="AZX15" s="325"/>
      <c r="AZY15" s="325"/>
      <c r="AZZ15" s="325"/>
      <c r="BAA15" s="325"/>
      <c r="BAB15" s="325"/>
      <c r="BAC15" s="325"/>
      <c r="BAD15" s="325"/>
      <c r="BAE15" s="325"/>
      <c r="BAF15" s="325"/>
      <c r="BAG15" s="325"/>
      <c r="BAH15" s="325"/>
      <c r="BAI15" s="325"/>
      <c r="BAJ15" s="325"/>
      <c r="BAK15" s="325"/>
      <c r="BAL15" s="325"/>
      <c r="BAM15" s="325"/>
      <c r="BAN15" s="325"/>
      <c r="BAO15" s="325"/>
      <c r="BAP15" s="325"/>
      <c r="BAQ15" s="325"/>
      <c r="BAR15" s="325"/>
      <c r="BAS15" s="325"/>
      <c r="BAT15" s="325"/>
      <c r="BAU15" s="325"/>
      <c r="BAV15" s="325"/>
      <c r="BAW15" s="325"/>
      <c r="BAX15" s="325"/>
      <c r="BAY15" s="325"/>
      <c r="BAZ15" s="325"/>
      <c r="BBA15" s="325"/>
      <c r="BBB15" s="325"/>
      <c r="BBC15" s="325"/>
      <c r="BBD15" s="325"/>
      <c r="BBE15" s="325"/>
      <c r="BBF15" s="325"/>
      <c r="BBG15" s="325"/>
      <c r="BBH15" s="325"/>
      <c r="BBI15" s="325"/>
      <c r="BBJ15" s="325"/>
      <c r="BBK15" s="325"/>
      <c r="BBL15" s="325"/>
      <c r="BBM15" s="325"/>
      <c r="BBN15" s="325"/>
      <c r="BBO15" s="325"/>
      <c r="BBP15" s="325"/>
      <c r="BBQ15" s="325"/>
      <c r="BBR15" s="325"/>
      <c r="BBS15" s="325"/>
      <c r="BBT15" s="325"/>
      <c r="BBU15" s="325"/>
      <c r="BBV15" s="325"/>
      <c r="BBW15" s="325"/>
      <c r="BBX15" s="325"/>
      <c r="BBY15" s="325"/>
      <c r="BBZ15" s="325"/>
      <c r="BCA15" s="325"/>
      <c r="BCB15" s="325"/>
      <c r="BCC15" s="325"/>
      <c r="BCD15" s="325"/>
      <c r="BCE15" s="325"/>
      <c r="BCF15" s="325"/>
      <c r="BCG15" s="325"/>
      <c r="BCH15" s="325"/>
      <c r="BCI15" s="325"/>
      <c r="BCJ15" s="325"/>
      <c r="BCK15" s="325"/>
      <c r="BCL15" s="325"/>
      <c r="BCM15" s="325"/>
      <c r="BCN15" s="325"/>
      <c r="BCO15" s="325"/>
      <c r="BCP15" s="325"/>
      <c r="BCQ15" s="325"/>
      <c r="BCR15" s="325"/>
      <c r="BCS15" s="325"/>
      <c r="BCT15" s="325"/>
      <c r="BCU15" s="325"/>
      <c r="BCV15" s="325"/>
      <c r="BCW15" s="325"/>
      <c r="BCX15" s="325"/>
      <c r="BCY15" s="325"/>
      <c r="BCZ15" s="325"/>
      <c r="BDA15" s="325"/>
      <c r="BDB15" s="325"/>
      <c r="BDC15" s="325"/>
      <c r="BDD15" s="325"/>
      <c r="BDE15" s="325"/>
      <c r="BDF15" s="325"/>
      <c r="BDG15" s="325"/>
      <c r="BDH15" s="325"/>
      <c r="BDI15" s="325"/>
      <c r="BDJ15" s="325"/>
      <c r="BDK15" s="325"/>
      <c r="BDL15" s="325"/>
      <c r="BDM15" s="325"/>
      <c r="BDN15" s="325"/>
      <c r="BDO15" s="325"/>
      <c r="BDP15" s="325"/>
      <c r="BDQ15" s="325"/>
      <c r="BDR15" s="325"/>
      <c r="BDS15" s="325"/>
      <c r="BDT15" s="325"/>
      <c r="BDU15" s="325"/>
      <c r="BDV15" s="325"/>
      <c r="BDW15" s="325"/>
      <c r="BDX15" s="325"/>
      <c r="BDY15" s="325"/>
      <c r="BDZ15" s="325"/>
      <c r="BEA15" s="325"/>
      <c r="BEB15" s="325"/>
      <c r="BEC15" s="325"/>
      <c r="BED15" s="325"/>
      <c r="BEE15" s="325"/>
      <c r="BEF15" s="325"/>
      <c r="BEG15" s="325"/>
      <c r="BEH15" s="325"/>
      <c r="BEI15" s="325"/>
      <c r="BEJ15" s="325"/>
      <c r="BEK15" s="325"/>
      <c r="BEL15" s="325"/>
      <c r="BEM15" s="325"/>
      <c r="BEN15" s="325"/>
      <c r="BEO15" s="325"/>
      <c r="BEP15" s="325"/>
      <c r="BEQ15" s="325"/>
      <c r="BER15" s="325"/>
      <c r="BES15" s="325"/>
      <c r="BET15" s="325"/>
      <c r="BEU15" s="325"/>
      <c r="BEV15" s="325"/>
      <c r="BEW15" s="325"/>
      <c r="BEX15" s="325"/>
      <c r="BEY15" s="325"/>
      <c r="BEZ15" s="325"/>
      <c r="BFA15" s="325"/>
      <c r="BFB15" s="325"/>
      <c r="BFC15" s="325"/>
      <c r="BFD15" s="325"/>
      <c r="BFE15" s="325"/>
      <c r="BFF15" s="325"/>
      <c r="BFG15" s="325"/>
      <c r="BFH15" s="325"/>
      <c r="BFI15" s="325"/>
      <c r="BFJ15" s="325"/>
      <c r="BFK15" s="325"/>
      <c r="BFL15" s="325"/>
      <c r="BFM15" s="325"/>
      <c r="BFN15" s="325"/>
      <c r="BFO15" s="325"/>
      <c r="BFP15" s="325"/>
      <c r="BFQ15" s="325"/>
      <c r="BFR15" s="325"/>
      <c r="BFS15" s="325"/>
      <c r="BFT15" s="325"/>
      <c r="BFU15" s="325"/>
      <c r="BFV15" s="325"/>
      <c r="BFW15" s="325"/>
      <c r="BFX15" s="325"/>
      <c r="BFY15" s="325"/>
      <c r="BFZ15" s="325"/>
      <c r="BGA15" s="325"/>
      <c r="BGB15" s="325"/>
      <c r="BGC15" s="325"/>
      <c r="BGD15" s="325"/>
      <c r="BGE15" s="325"/>
      <c r="BGF15" s="325"/>
      <c r="BGG15" s="325"/>
      <c r="BGH15" s="325"/>
      <c r="BGI15" s="325"/>
      <c r="BGJ15" s="325"/>
      <c r="BGK15" s="325"/>
      <c r="BGL15" s="325"/>
      <c r="BGM15" s="325"/>
      <c r="BGN15" s="325"/>
      <c r="BGO15" s="325"/>
      <c r="BGP15" s="325"/>
      <c r="BGQ15" s="325"/>
      <c r="BGR15" s="325"/>
      <c r="BGS15" s="325"/>
      <c r="BGT15" s="325"/>
      <c r="BGU15" s="325"/>
      <c r="BGV15" s="325"/>
      <c r="BGW15" s="325"/>
      <c r="BGX15" s="325"/>
      <c r="BGY15" s="325"/>
      <c r="BGZ15" s="325"/>
      <c r="BHA15" s="325"/>
      <c r="BHB15" s="325"/>
      <c r="BHC15" s="325"/>
      <c r="BHD15" s="325"/>
      <c r="BHE15" s="325"/>
      <c r="BHF15" s="325"/>
      <c r="BHG15" s="325"/>
      <c r="BHH15" s="325"/>
      <c r="BHI15" s="325"/>
      <c r="BHJ15" s="325"/>
      <c r="BHK15" s="325"/>
      <c r="BHL15" s="325"/>
      <c r="BHM15" s="325"/>
      <c r="BHN15" s="325"/>
      <c r="BHO15" s="325"/>
      <c r="BHP15" s="325"/>
      <c r="BHQ15" s="325"/>
      <c r="BHR15" s="325"/>
      <c r="BHS15" s="325"/>
      <c r="BHT15" s="325"/>
      <c r="BHU15" s="325"/>
      <c r="BHV15" s="325"/>
      <c r="BHW15" s="325"/>
      <c r="BHX15" s="325"/>
      <c r="BHY15" s="325"/>
      <c r="BHZ15" s="325"/>
      <c r="BIA15" s="325"/>
      <c r="BIB15" s="325"/>
      <c r="BIC15" s="325"/>
      <c r="BID15" s="325"/>
      <c r="BIE15" s="325"/>
      <c r="BIF15" s="325"/>
      <c r="BIG15" s="325"/>
      <c r="BIH15" s="325"/>
      <c r="BII15" s="325"/>
      <c r="BIJ15" s="325"/>
      <c r="BIK15" s="325"/>
      <c r="BIL15" s="325"/>
      <c r="BIM15" s="325"/>
      <c r="BIN15" s="325"/>
      <c r="BIO15" s="325"/>
      <c r="BIP15" s="325"/>
      <c r="BIQ15" s="325"/>
      <c r="BIR15" s="325"/>
      <c r="BIS15" s="325"/>
      <c r="BIT15" s="325"/>
      <c r="BIU15" s="325"/>
      <c r="BIV15" s="325"/>
      <c r="BIW15" s="325"/>
      <c r="BIX15" s="325"/>
      <c r="BIY15" s="325"/>
      <c r="BIZ15" s="325"/>
      <c r="BJA15" s="325"/>
      <c r="BJB15" s="325"/>
      <c r="BJC15" s="325"/>
      <c r="BJD15" s="325"/>
      <c r="BJE15" s="325"/>
      <c r="BJF15" s="325"/>
      <c r="BJG15" s="325"/>
      <c r="BJH15" s="325"/>
      <c r="BJI15" s="325"/>
      <c r="BJJ15" s="325"/>
      <c r="BJK15" s="325"/>
      <c r="BJL15" s="325"/>
      <c r="BJM15" s="325"/>
      <c r="BJN15" s="325"/>
      <c r="BJO15" s="325"/>
      <c r="BJP15" s="325"/>
      <c r="BJQ15" s="325"/>
      <c r="BJR15" s="325"/>
      <c r="BJS15" s="325"/>
      <c r="BJT15" s="325"/>
      <c r="BJU15" s="325"/>
      <c r="BJV15" s="325"/>
      <c r="BJW15" s="325"/>
      <c r="BJX15" s="325"/>
      <c r="BJY15" s="325"/>
      <c r="BJZ15" s="325"/>
      <c r="BKA15" s="325"/>
      <c r="BKB15" s="325"/>
      <c r="BKC15" s="325"/>
      <c r="BKD15" s="325"/>
      <c r="BKE15" s="325"/>
      <c r="BKF15" s="325"/>
      <c r="BKG15" s="325"/>
      <c r="BKH15" s="325"/>
      <c r="BKI15" s="325"/>
      <c r="BKJ15" s="325"/>
      <c r="BKK15" s="325"/>
      <c r="BKL15" s="325"/>
      <c r="BKM15" s="325"/>
      <c r="BKN15" s="325"/>
      <c r="BKO15" s="325"/>
      <c r="BKP15" s="325"/>
      <c r="BKQ15" s="325"/>
      <c r="BKR15" s="325"/>
      <c r="BKS15" s="325"/>
      <c r="BKT15" s="325"/>
      <c r="BKU15" s="325"/>
      <c r="BKV15" s="325"/>
      <c r="BKW15" s="325"/>
      <c r="BKX15" s="325"/>
      <c r="BKY15" s="325"/>
      <c r="BKZ15" s="325"/>
      <c r="BLA15" s="325"/>
      <c r="BLB15" s="325"/>
      <c r="BLC15" s="325"/>
      <c r="BLD15" s="325"/>
      <c r="BLE15" s="325"/>
      <c r="BLF15" s="325"/>
      <c r="BLG15" s="325"/>
      <c r="BLH15" s="325"/>
      <c r="BLI15" s="325"/>
      <c r="BLJ15" s="325"/>
      <c r="BLK15" s="325"/>
      <c r="BLL15" s="325"/>
      <c r="BLM15" s="325"/>
      <c r="BLN15" s="325"/>
      <c r="BLO15" s="325"/>
      <c r="BLP15" s="325"/>
      <c r="BLQ15" s="325"/>
      <c r="BLR15" s="325"/>
      <c r="BLS15" s="325"/>
      <c r="BLT15" s="325"/>
      <c r="BLU15" s="325"/>
      <c r="BLV15" s="325"/>
      <c r="BLW15" s="325"/>
      <c r="BLX15" s="325"/>
      <c r="BLY15" s="325"/>
      <c r="BLZ15" s="325"/>
      <c r="BMA15" s="325"/>
      <c r="BMB15" s="325"/>
      <c r="BMC15" s="325"/>
      <c r="BMD15" s="325"/>
      <c r="BME15" s="325"/>
      <c r="BMF15" s="325"/>
      <c r="BMG15" s="325"/>
      <c r="BMH15" s="325"/>
      <c r="BMI15" s="325"/>
      <c r="BMJ15" s="325"/>
      <c r="BMK15" s="325"/>
      <c r="BML15" s="325"/>
      <c r="BMM15" s="325"/>
      <c r="BMN15" s="325"/>
      <c r="BMO15" s="325"/>
      <c r="BMP15" s="325"/>
      <c r="BMQ15" s="325"/>
      <c r="BMR15" s="325"/>
      <c r="BMS15" s="325"/>
      <c r="BMT15" s="325"/>
      <c r="BMU15" s="325"/>
      <c r="BMV15" s="325"/>
      <c r="BMW15" s="325"/>
      <c r="BMX15" s="325"/>
      <c r="BMY15" s="325"/>
      <c r="BMZ15" s="325"/>
      <c r="BNA15" s="325"/>
      <c r="BNB15" s="325"/>
      <c r="BNC15" s="325"/>
      <c r="BND15" s="325"/>
      <c r="BNE15" s="325"/>
      <c r="BNF15" s="325"/>
      <c r="BNG15" s="325"/>
      <c r="BNH15" s="325"/>
      <c r="BNI15" s="325"/>
      <c r="BNJ15" s="325"/>
      <c r="BNK15" s="325"/>
      <c r="BNL15" s="325"/>
      <c r="BNM15" s="325"/>
      <c r="BNN15" s="325"/>
      <c r="BNO15" s="325"/>
      <c r="BNP15" s="325"/>
      <c r="BNQ15" s="325"/>
      <c r="BNR15" s="325"/>
      <c r="BNS15" s="325"/>
      <c r="BNT15" s="325"/>
      <c r="BNU15" s="325"/>
      <c r="BNV15" s="325"/>
      <c r="BNW15" s="325"/>
      <c r="BNX15" s="325"/>
      <c r="BNY15" s="325"/>
      <c r="BNZ15" s="325"/>
      <c r="BOA15" s="325"/>
      <c r="BOB15" s="325"/>
      <c r="BOC15" s="325"/>
      <c r="BOD15" s="325"/>
      <c r="BOE15" s="325"/>
      <c r="BOF15" s="325"/>
      <c r="BOG15" s="325"/>
      <c r="BOH15" s="325"/>
      <c r="BOI15" s="325"/>
      <c r="BOJ15" s="325"/>
      <c r="BOK15" s="325"/>
      <c r="BOL15" s="325"/>
      <c r="BOM15" s="325"/>
      <c r="BON15" s="325"/>
      <c r="BOO15" s="325"/>
      <c r="BOP15" s="325"/>
      <c r="BOQ15" s="325"/>
      <c r="BOR15" s="325"/>
      <c r="BOS15" s="325"/>
      <c r="BOT15" s="325"/>
      <c r="BOU15" s="325"/>
      <c r="BOV15" s="325"/>
      <c r="BOW15" s="325"/>
      <c r="BOX15" s="325"/>
      <c r="BOY15" s="325"/>
      <c r="BOZ15" s="325"/>
      <c r="BPA15" s="325"/>
      <c r="BPB15" s="325"/>
      <c r="BPC15" s="325"/>
      <c r="BPD15" s="325"/>
      <c r="BPE15" s="325"/>
      <c r="BPF15" s="325"/>
      <c r="BPG15" s="325"/>
      <c r="BPH15" s="325"/>
      <c r="BPI15" s="325"/>
      <c r="BPJ15" s="325"/>
      <c r="BPK15" s="325"/>
      <c r="BPL15" s="325"/>
      <c r="BPM15" s="325"/>
      <c r="BPN15" s="325"/>
      <c r="BPO15" s="325"/>
      <c r="BPP15" s="325"/>
      <c r="BPQ15" s="325"/>
      <c r="BPR15" s="325"/>
      <c r="BPS15" s="325"/>
      <c r="BPT15" s="325"/>
      <c r="BPU15" s="325"/>
      <c r="BPV15" s="325"/>
      <c r="BPW15" s="325"/>
      <c r="BPX15" s="325"/>
      <c r="BPY15" s="325"/>
      <c r="BPZ15" s="325"/>
      <c r="BQA15" s="325"/>
      <c r="BQB15" s="325"/>
      <c r="BQC15" s="325"/>
      <c r="BQD15" s="325"/>
      <c r="BQE15" s="325"/>
      <c r="BQF15" s="325"/>
      <c r="BQG15" s="325"/>
      <c r="BQH15" s="325"/>
      <c r="BQI15" s="325"/>
      <c r="BQJ15" s="325"/>
      <c r="BQK15" s="325"/>
      <c r="BQL15" s="325"/>
      <c r="BQM15" s="325"/>
      <c r="BQN15" s="325"/>
      <c r="BQO15" s="325"/>
      <c r="BQP15" s="325"/>
      <c r="BQQ15" s="325"/>
      <c r="BQR15" s="325"/>
      <c r="BQS15" s="325"/>
      <c r="BQT15" s="325"/>
      <c r="BQU15" s="325"/>
      <c r="BQV15" s="325"/>
      <c r="BQW15" s="325"/>
      <c r="BQX15" s="325"/>
      <c r="BQY15" s="325"/>
      <c r="BQZ15" s="325"/>
      <c r="BRA15" s="325"/>
      <c r="BRB15" s="325"/>
      <c r="BRC15" s="325"/>
      <c r="BRD15" s="325"/>
      <c r="BRE15" s="325"/>
      <c r="BRF15" s="325"/>
      <c r="BRG15" s="325"/>
      <c r="BRH15" s="325"/>
      <c r="BRI15" s="325"/>
      <c r="BRJ15" s="325"/>
      <c r="BRK15" s="325"/>
      <c r="BRL15" s="325"/>
      <c r="BRM15" s="325"/>
      <c r="BRN15" s="325"/>
      <c r="BRO15" s="325"/>
      <c r="BRP15" s="325"/>
      <c r="BRQ15" s="325"/>
      <c r="BRR15" s="325"/>
      <c r="BRS15" s="325"/>
      <c r="BRT15" s="325"/>
      <c r="BRU15" s="325"/>
      <c r="BRV15" s="325"/>
      <c r="BRW15" s="325"/>
      <c r="BRX15" s="325"/>
      <c r="BRY15" s="325"/>
      <c r="BRZ15" s="325"/>
      <c r="BSA15" s="325"/>
      <c r="BSB15" s="325"/>
      <c r="BSC15" s="325"/>
      <c r="BSD15" s="325"/>
      <c r="BSE15" s="325"/>
      <c r="BSF15" s="325"/>
      <c r="BSG15" s="325"/>
      <c r="BSH15" s="325"/>
      <c r="BSI15" s="325"/>
      <c r="BSJ15" s="325"/>
      <c r="BSK15" s="325"/>
      <c r="BSL15" s="325"/>
      <c r="BSM15" s="325"/>
      <c r="BSN15" s="325"/>
      <c r="BSO15" s="325"/>
      <c r="BSP15" s="325"/>
      <c r="BSQ15" s="325"/>
      <c r="BSR15" s="325"/>
      <c r="BSS15" s="325"/>
      <c r="BST15" s="325"/>
      <c r="BSU15" s="325"/>
      <c r="BSV15" s="325"/>
      <c r="BSW15" s="325"/>
      <c r="BSX15" s="325"/>
      <c r="BSY15" s="325"/>
      <c r="BSZ15" s="325"/>
      <c r="BTA15" s="325"/>
      <c r="BTB15" s="325"/>
      <c r="BTC15" s="325"/>
      <c r="BTD15" s="325"/>
      <c r="BTE15" s="325"/>
      <c r="BTF15" s="325"/>
      <c r="BTG15" s="325"/>
      <c r="BTH15" s="325"/>
      <c r="BTI15" s="325"/>
      <c r="BTJ15" s="325"/>
      <c r="BTK15" s="325"/>
      <c r="BTL15" s="325"/>
      <c r="BTM15" s="325"/>
      <c r="BTN15" s="325"/>
      <c r="BTO15" s="325"/>
      <c r="BTP15" s="325"/>
      <c r="BTQ15" s="325"/>
      <c r="BTR15" s="325"/>
      <c r="BTS15" s="325"/>
      <c r="BTT15" s="325"/>
      <c r="BTU15" s="325"/>
      <c r="BTV15" s="325"/>
      <c r="BTW15" s="325"/>
      <c r="BTX15" s="325"/>
      <c r="BTY15" s="325"/>
      <c r="BTZ15" s="325"/>
      <c r="BUA15" s="325"/>
      <c r="BUB15" s="325"/>
      <c r="BUC15" s="325"/>
      <c r="BUD15" s="325"/>
      <c r="BUE15" s="325"/>
      <c r="BUF15" s="325"/>
      <c r="BUG15" s="325"/>
      <c r="BUH15" s="325"/>
      <c r="BUI15" s="325"/>
      <c r="BUJ15" s="325"/>
      <c r="BUK15" s="325"/>
      <c r="BUL15" s="325"/>
      <c r="BUM15" s="325"/>
      <c r="BUN15" s="325"/>
      <c r="BUO15" s="325"/>
      <c r="BUP15" s="325"/>
      <c r="BUQ15" s="325"/>
      <c r="BUR15" s="325"/>
      <c r="BUS15" s="325"/>
      <c r="BUT15" s="325"/>
      <c r="BUU15" s="325"/>
      <c r="BUV15" s="325"/>
      <c r="BUW15" s="325"/>
      <c r="BUX15" s="325"/>
      <c r="BUY15" s="325"/>
      <c r="BUZ15" s="325"/>
      <c r="BVA15" s="325"/>
      <c r="BVB15" s="325"/>
      <c r="BVC15" s="325"/>
      <c r="BVD15" s="325"/>
      <c r="BVE15" s="325"/>
      <c r="BVF15" s="325"/>
      <c r="BVG15" s="325"/>
      <c r="BVH15" s="325"/>
      <c r="BVI15" s="325"/>
      <c r="BVJ15" s="325"/>
      <c r="BVK15" s="325"/>
      <c r="BVL15" s="325"/>
      <c r="BVM15" s="325"/>
      <c r="BVN15" s="325"/>
      <c r="BVO15" s="325"/>
      <c r="BVP15" s="325"/>
      <c r="BVQ15" s="325"/>
      <c r="BVR15" s="325"/>
      <c r="BVS15" s="325"/>
      <c r="BVT15" s="325"/>
      <c r="BVU15" s="325"/>
      <c r="BVV15" s="325"/>
      <c r="BVW15" s="325"/>
      <c r="BVX15" s="325"/>
      <c r="BVY15" s="325"/>
      <c r="BVZ15" s="325"/>
      <c r="BWA15" s="325"/>
      <c r="BWB15" s="325"/>
      <c r="BWC15" s="325"/>
      <c r="BWD15" s="325"/>
      <c r="BWE15" s="325"/>
      <c r="BWF15" s="325"/>
      <c r="BWG15" s="325"/>
      <c r="BWH15" s="325"/>
      <c r="BWI15" s="325"/>
      <c r="BWJ15" s="325"/>
      <c r="BWK15" s="325"/>
      <c r="BWL15" s="325"/>
      <c r="BWM15" s="325"/>
      <c r="BWN15" s="325"/>
      <c r="BWO15" s="325"/>
      <c r="BWP15" s="325"/>
      <c r="BWQ15" s="325"/>
      <c r="BWR15" s="325"/>
      <c r="BWS15" s="325"/>
      <c r="BWT15" s="325"/>
      <c r="BWU15" s="325"/>
      <c r="BWV15" s="325"/>
      <c r="BWW15" s="325"/>
      <c r="BWX15" s="325"/>
      <c r="BWY15" s="325"/>
      <c r="BWZ15" s="325"/>
      <c r="BXA15" s="325"/>
      <c r="BXB15" s="325"/>
      <c r="BXC15" s="325"/>
      <c r="BXD15" s="325"/>
      <c r="BXE15" s="325"/>
      <c r="BXF15" s="325"/>
      <c r="BXG15" s="325"/>
      <c r="BXH15" s="325"/>
      <c r="BXI15" s="325"/>
      <c r="BXJ15" s="325"/>
      <c r="BXK15" s="325"/>
      <c r="BXL15" s="325"/>
      <c r="BXM15" s="325"/>
      <c r="BXN15" s="325"/>
      <c r="BXO15" s="325"/>
      <c r="BXP15" s="325"/>
      <c r="BXQ15" s="325"/>
      <c r="BXR15" s="325"/>
      <c r="BXS15" s="325"/>
      <c r="BXT15" s="325"/>
      <c r="BXU15" s="325"/>
      <c r="BXV15" s="325"/>
      <c r="BXW15" s="325"/>
      <c r="BXX15" s="325"/>
      <c r="BXY15" s="325"/>
      <c r="BXZ15" s="325"/>
      <c r="BYA15" s="325"/>
      <c r="BYB15" s="325"/>
      <c r="BYC15" s="325"/>
      <c r="BYD15" s="325"/>
      <c r="BYE15" s="325"/>
      <c r="BYF15" s="325"/>
      <c r="BYG15" s="325"/>
      <c r="BYH15" s="325"/>
      <c r="BYI15" s="325"/>
      <c r="BYJ15" s="325"/>
      <c r="BYK15" s="325"/>
      <c r="BYL15" s="325"/>
      <c r="BYM15" s="325"/>
      <c r="BYN15" s="325"/>
      <c r="BYO15" s="325"/>
      <c r="BYP15" s="325"/>
      <c r="BYQ15" s="325"/>
      <c r="BYR15" s="325"/>
      <c r="BYS15" s="325"/>
      <c r="BYT15" s="325"/>
      <c r="BYU15" s="325"/>
      <c r="BYV15" s="325"/>
      <c r="BYW15" s="325"/>
      <c r="BYX15" s="325"/>
      <c r="BYY15" s="325"/>
      <c r="BYZ15" s="325"/>
      <c r="BZA15" s="325"/>
      <c r="BZB15" s="325"/>
      <c r="BZC15" s="325"/>
      <c r="BZD15" s="325"/>
      <c r="BZE15" s="325"/>
      <c r="BZF15" s="325"/>
      <c r="BZG15" s="325"/>
      <c r="BZH15" s="325"/>
      <c r="BZI15" s="325"/>
      <c r="BZJ15" s="325"/>
      <c r="BZK15" s="325"/>
      <c r="BZL15" s="325"/>
      <c r="BZM15" s="325"/>
      <c r="BZN15" s="325"/>
      <c r="BZO15" s="325"/>
      <c r="BZP15" s="325"/>
      <c r="BZQ15" s="325"/>
      <c r="BZR15" s="325"/>
      <c r="BZS15" s="325"/>
      <c r="BZT15" s="325"/>
      <c r="BZU15" s="325"/>
      <c r="BZV15" s="325"/>
      <c r="BZW15" s="325"/>
      <c r="BZX15" s="325"/>
      <c r="BZY15" s="325"/>
      <c r="BZZ15" s="325"/>
      <c r="CAA15" s="325"/>
      <c r="CAB15" s="325"/>
      <c r="CAC15" s="325"/>
      <c r="CAD15" s="325"/>
      <c r="CAE15" s="325"/>
      <c r="CAF15" s="325"/>
      <c r="CAG15" s="325"/>
      <c r="CAH15" s="325"/>
      <c r="CAI15" s="325"/>
      <c r="CAJ15" s="325"/>
      <c r="CAK15" s="325"/>
      <c r="CAL15" s="325"/>
      <c r="CAM15" s="325"/>
      <c r="CAN15" s="325"/>
      <c r="CAO15" s="325"/>
      <c r="CAP15" s="325"/>
      <c r="CAQ15" s="325"/>
      <c r="CAR15" s="325"/>
      <c r="CAS15" s="325"/>
      <c r="CAT15" s="325"/>
      <c r="CAU15" s="325"/>
      <c r="CAV15" s="325"/>
      <c r="CAW15" s="325"/>
      <c r="CAX15" s="325"/>
      <c r="CAY15" s="325"/>
      <c r="CAZ15" s="325"/>
      <c r="CBA15" s="325"/>
      <c r="CBB15" s="325"/>
      <c r="CBC15" s="325"/>
      <c r="CBD15" s="325"/>
      <c r="CBE15" s="325"/>
      <c r="CBF15" s="325"/>
      <c r="CBG15" s="325"/>
      <c r="CBH15" s="325"/>
      <c r="CBI15" s="325"/>
      <c r="CBJ15" s="325"/>
      <c r="CBK15" s="325"/>
      <c r="CBL15" s="325"/>
      <c r="CBM15" s="325"/>
      <c r="CBN15" s="325"/>
      <c r="CBO15" s="325"/>
      <c r="CBP15" s="325"/>
      <c r="CBQ15" s="325"/>
      <c r="CBR15" s="325"/>
      <c r="CBS15" s="325"/>
      <c r="CBT15" s="325"/>
      <c r="CBU15" s="325"/>
      <c r="CBV15" s="325"/>
      <c r="CBW15" s="325"/>
      <c r="CBX15" s="325"/>
      <c r="CBY15" s="325"/>
      <c r="CBZ15" s="325"/>
      <c r="CCA15" s="325"/>
      <c r="CCB15" s="325"/>
      <c r="CCC15" s="325"/>
      <c r="CCD15" s="325"/>
      <c r="CCE15" s="325"/>
      <c r="CCF15" s="325"/>
      <c r="CCG15" s="325"/>
      <c r="CCH15" s="325"/>
      <c r="CCI15" s="325"/>
      <c r="CCJ15" s="325"/>
      <c r="CCK15" s="325"/>
      <c r="CCL15" s="325"/>
      <c r="CCM15" s="325"/>
      <c r="CCN15" s="325"/>
      <c r="CCO15" s="325"/>
      <c r="CCP15" s="325"/>
      <c r="CCQ15" s="325"/>
      <c r="CCR15" s="325"/>
      <c r="CCS15" s="325"/>
      <c r="CCT15" s="325"/>
      <c r="CCU15" s="325"/>
      <c r="CCV15" s="325"/>
      <c r="CCW15" s="325"/>
      <c r="CCX15" s="325"/>
      <c r="CCY15" s="325"/>
      <c r="CCZ15" s="325"/>
      <c r="CDA15" s="325"/>
      <c r="CDB15" s="325"/>
      <c r="CDC15" s="325"/>
      <c r="CDD15" s="325"/>
      <c r="CDE15" s="325"/>
      <c r="CDF15" s="325"/>
      <c r="CDG15" s="325"/>
      <c r="CDH15" s="325"/>
      <c r="CDI15" s="325"/>
      <c r="CDJ15" s="325"/>
      <c r="CDK15" s="325"/>
      <c r="CDL15" s="325"/>
      <c r="CDM15" s="325"/>
      <c r="CDN15" s="325"/>
      <c r="CDO15" s="325"/>
      <c r="CDP15" s="325"/>
      <c r="CDQ15" s="325"/>
      <c r="CDR15" s="325"/>
      <c r="CDS15" s="325"/>
      <c r="CDT15" s="325"/>
      <c r="CDU15" s="325"/>
      <c r="CDV15" s="325"/>
      <c r="CDW15" s="325"/>
      <c r="CDX15" s="325"/>
      <c r="CDY15" s="325"/>
      <c r="CDZ15" s="325"/>
      <c r="CEA15" s="325"/>
      <c r="CEB15" s="325"/>
      <c r="CEC15" s="325"/>
      <c r="CED15" s="325"/>
      <c r="CEE15" s="325"/>
      <c r="CEF15" s="325"/>
      <c r="CEG15" s="325"/>
      <c r="CEH15" s="325"/>
      <c r="CEI15" s="325"/>
      <c r="CEJ15" s="325"/>
      <c r="CEK15" s="325"/>
      <c r="CEL15" s="325"/>
      <c r="CEM15" s="325"/>
      <c r="CEN15" s="325"/>
      <c r="CEO15" s="325"/>
      <c r="CEP15" s="325"/>
      <c r="CEQ15" s="325"/>
      <c r="CER15" s="325"/>
      <c r="CES15" s="325"/>
      <c r="CET15" s="325"/>
      <c r="CEU15" s="325"/>
      <c r="CEV15" s="325"/>
      <c r="CEW15" s="325"/>
      <c r="CEX15" s="325"/>
      <c r="CEY15" s="325"/>
      <c r="CEZ15" s="325"/>
      <c r="CFA15" s="325"/>
      <c r="CFB15" s="325"/>
      <c r="CFC15" s="325"/>
      <c r="CFD15" s="325"/>
      <c r="CFE15" s="325"/>
      <c r="CFF15" s="325"/>
      <c r="CFG15" s="325"/>
      <c r="CFH15" s="325"/>
      <c r="CFI15" s="325"/>
      <c r="CFJ15" s="325"/>
      <c r="CFK15" s="325"/>
      <c r="CFL15" s="325"/>
      <c r="CFM15" s="325"/>
      <c r="CFN15" s="325"/>
      <c r="CFO15" s="325"/>
      <c r="CFP15" s="325"/>
      <c r="CFQ15" s="325"/>
      <c r="CFR15" s="325"/>
      <c r="CFS15" s="325"/>
      <c r="CFT15" s="325"/>
      <c r="CFU15" s="325"/>
      <c r="CFV15" s="325"/>
      <c r="CFW15" s="325"/>
      <c r="CFX15" s="325"/>
      <c r="CFY15" s="325"/>
      <c r="CFZ15" s="325"/>
      <c r="CGA15" s="325"/>
      <c r="CGB15" s="325"/>
      <c r="CGC15" s="325"/>
      <c r="CGD15" s="325"/>
      <c r="CGE15" s="325"/>
      <c r="CGF15" s="325"/>
      <c r="CGG15" s="325"/>
      <c r="CGH15" s="325"/>
      <c r="CGI15" s="325"/>
      <c r="CGJ15" s="325"/>
      <c r="CGK15" s="325"/>
      <c r="CGL15" s="325"/>
      <c r="CGM15" s="325"/>
      <c r="CGN15" s="325"/>
      <c r="CGO15" s="325"/>
      <c r="CGP15" s="325"/>
      <c r="CGQ15" s="325"/>
      <c r="CGR15" s="325"/>
      <c r="CGS15" s="325"/>
      <c r="CGT15" s="325"/>
      <c r="CGU15" s="325"/>
      <c r="CGV15" s="325"/>
      <c r="CGW15" s="325"/>
      <c r="CGX15" s="325"/>
      <c r="CGY15" s="325"/>
      <c r="CGZ15" s="325"/>
      <c r="CHA15" s="325"/>
      <c r="CHB15" s="325"/>
      <c r="CHC15" s="325"/>
      <c r="CHD15" s="325"/>
      <c r="CHE15" s="325"/>
      <c r="CHF15" s="325"/>
      <c r="CHG15" s="325"/>
      <c r="CHH15" s="325"/>
      <c r="CHI15" s="325"/>
      <c r="CHJ15" s="325"/>
      <c r="CHK15" s="325"/>
      <c r="CHL15" s="325"/>
      <c r="CHM15" s="325"/>
      <c r="CHN15" s="325"/>
      <c r="CHO15" s="325"/>
      <c r="CHP15" s="325"/>
      <c r="CHQ15" s="325"/>
      <c r="CHR15" s="325"/>
      <c r="CHS15" s="325"/>
      <c r="CHT15" s="325"/>
      <c r="CHU15" s="325"/>
      <c r="CHV15" s="325"/>
      <c r="CHW15" s="325"/>
      <c r="CHX15" s="325"/>
      <c r="CHY15" s="325"/>
      <c r="CHZ15" s="325"/>
      <c r="CIA15" s="325"/>
      <c r="CIB15" s="325"/>
      <c r="CIC15" s="325"/>
      <c r="CID15" s="325"/>
      <c r="CIE15" s="325"/>
      <c r="CIF15" s="325"/>
      <c r="CIG15" s="325"/>
      <c r="CIH15" s="325"/>
      <c r="CII15" s="325"/>
      <c r="CIJ15" s="325"/>
      <c r="CIK15" s="325"/>
      <c r="CIL15" s="325"/>
      <c r="CIM15" s="325"/>
      <c r="CIN15" s="325"/>
      <c r="CIO15" s="325"/>
      <c r="CIP15" s="325"/>
      <c r="CIQ15" s="325"/>
      <c r="CIR15" s="325"/>
      <c r="CIS15" s="325"/>
      <c r="CIT15" s="325"/>
      <c r="CIU15" s="325"/>
      <c r="CIV15" s="325"/>
      <c r="CIW15" s="325"/>
      <c r="CIX15" s="325"/>
      <c r="CIY15" s="325"/>
      <c r="CIZ15" s="325"/>
      <c r="CJA15" s="325"/>
      <c r="CJB15" s="325"/>
      <c r="CJC15" s="325"/>
      <c r="CJD15" s="325"/>
      <c r="CJE15" s="325"/>
      <c r="CJF15" s="325"/>
      <c r="CJG15" s="325"/>
      <c r="CJH15" s="325"/>
      <c r="CJI15" s="325"/>
      <c r="CJJ15" s="325"/>
      <c r="CJK15" s="325"/>
      <c r="CJL15" s="325"/>
      <c r="CJM15" s="325"/>
      <c r="CJN15" s="325"/>
      <c r="CJO15" s="325"/>
      <c r="CJP15" s="325"/>
      <c r="CJQ15" s="325"/>
      <c r="CJR15" s="325"/>
      <c r="CJS15" s="325"/>
      <c r="CJT15" s="325"/>
      <c r="CJU15" s="325"/>
      <c r="CJV15" s="325"/>
      <c r="CJW15" s="325"/>
      <c r="CJX15" s="325"/>
      <c r="CJY15" s="325"/>
      <c r="CJZ15" s="325"/>
      <c r="CKA15" s="325"/>
      <c r="CKB15" s="325"/>
      <c r="CKC15" s="325"/>
      <c r="CKD15" s="325"/>
      <c r="CKE15" s="325"/>
      <c r="CKF15" s="325"/>
      <c r="CKG15" s="325"/>
      <c r="CKH15" s="325"/>
      <c r="CKI15" s="325"/>
      <c r="CKJ15" s="325"/>
      <c r="CKK15" s="325"/>
      <c r="CKL15" s="325"/>
      <c r="CKM15" s="325"/>
      <c r="CKN15" s="325"/>
      <c r="CKO15" s="325"/>
      <c r="CKP15" s="325"/>
      <c r="CKQ15" s="325"/>
      <c r="CKR15" s="325"/>
      <c r="CKS15" s="325"/>
      <c r="CKT15" s="325"/>
      <c r="CKU15" s="325"/>
      <c r="CKV15" s="325"/>
      <c r="CKW15" s="325"/>
      <c r="CKX15" s="325"/>
      <c r="CKY15" s="325"/>
      <c r="CKZ15" s="325"/>
      <c r="CLA15" s="325"/>
      <c r="CLB15" s="325"/>
      <c r="CLC15" s="325"/>
      <c r="CLD15" s="325"/>
      <c r="CLE15" s="325"/>
      <c r="CLF15" s="325"/>
      <c r="CLG15" s="325"/>
      <c r="CLH15" s="325"/>
      <c r="CLI15" s="325"/>
      <c r="CLJ15" s="325"/>
      <c r="CLK15" s="325"/>
      <c r="CLL15" s="325"/>
      <c r="CLM15" s="325"/>
      <c r="CLN15" s="325"/>
      <c r="CLO15" s="325"/>
      <c r="CLP15" s="325"/>
      <c r="CLQ15" s="325"/>
      <c r="CLR15" s="325"/>
      <c r="CLS15" s="325"/>
      <c r="CLT15" s="325"/>
      <c r="CLU15" s="325"/>
      <c r="CLV15" s="325"/>
      <c r="CLW15" s="325"/>
      <c r="CLX15" s="325"/>
      <c r="CLY15" s="325"/>
      <c r="CLZ15" s="325"/>
      <c r="CMA15" s="325"/>
      <c r="CMB15" s="325"/>
      <c r="CMC15" s="325"/>
      <c r="CMD15" s="325"/>
      <c r="CME15" s="325"/>
      <c r="CMF15" s="325"/>
      <c r="CMG15" s="325"/>
      <c r="CMH15" s="325"/>
      <c r="CMI15" s="325"/>
      <c r="CMJ15" s="325"/>
      <c r="CMK15" s="325"/>
      <c r="CML15" s="325"/>
      <c r="CMM15" s="325"/>
      <c r="CMN15" s="325"/>
      <c r="CMO15" s="325"/>
      <c r="CMP15" s="325"/>
      <c r="CMQ15" s="325"/>
      <c r="CMR15" s="325"/>
      <c r="CMS15" s="325"/>
      <c r="CMT15" s="325"/>
      <c r="CMU15" s="325"/>
      <c r="CMV15" s="325"/>
      <c r="CMW15" s="325"/>
      <c r="CMX15" s="325"/>
      <c r="CMY15" s="325"/>
      <c r="CMZ15" s="325"/>
      <c r="CNA15" s="325"/>
      <c r="CNB15" s="325"/>
      <c r="CNC15" s="325"/>
      <c r="CND15" s="325"/>
      <c r="CNE15" s="325"/>
      <c r="CNF15" s="325"/>
      <c r="CNG15" s="325"/>
      <c r="CNH15" s="325"/>
      <c r="CNI15" s="325"/>
      <c r="CNJ15" s="325"/>
      <c r="CNK15" s="325"/>
      <c r="CNL15" s="325"/>
      <c r="CNM15" s="325"/>
      <c r="CNN15" s="325"/>
      <c r="CNO15" s="325"/>
      <c r="CNP15" s="325"/>
      <c r="CNQ15" s="325"/>
      <c r="CNR15" s="325"/>
      <c r="CNS15" s="325"/>
      <c r="CNT15" s="325"/>
      <c r="CNU15" s="325"/>
      <c r="CNV15" s="325"/>
      <c r="CNW15" s="325"/>
      <c r="CNX15" s="325"/>
      <c r="CNY15" s="325"/>
      <c r="CNZ15" s="325"/>
      <c r="COA15" s="325"/>
      <c r="COB15" s="325"/>
      <c r="COC15" s="325"/>
      <c r="COD15" s="325"/>
      <c r="COE15" s="325"/>
      <c r="COF15" s="325"/>
      <c r="COG15" s="325"/>
      <c r="COH15" s="325"/>
      <c r="COI15" s="325"/>
      <c r="COJ15" s="325"/>
      <c r="COK15" s="325"/>
      <c r="COL15" s="325"/>
      <c r="COM15" s="325"/>
      <c r="CON15" s="325"/>
      <c r="COO15" s="325"/>
      <c r="COP15" s="325"/>
      <c r="COQ15" s="325"/>
      <c r="COR15" s="325"/>
      <c r="COS15" s="325"/>
      <c r="COT15" s="325"/>
      <c r="COU15" s="325"/>
      <c r="COV15" s="325"/>
      <c r="COW15" s="325"/>
      <c r="COX15" s="325"/>
      <c r="COY15" s="325"/>
      <c r="COZ15" s="325"/>
      <c r="CPA15" s="325"/>
      <c r="CPB15" s="325"/>
      <c r="CPC15" s="325"/>
      <c r="CPD15" s="325"/>
      <c r="CPE15" s="325"/>
      <c r="CPF15" s="325"/>
      <c r="CPG15" s="325"/>
      <c r="CPH15" s="325"/>
      <c r="CPI15" s="325"/>
      <c r="CPJ15" s="325"/>
      <c r="CPK15" s="325"/>
      <c r="CPL15" s="325"/>
      <c r="CPM15" s="325"/>
      <c r="CPN15" s="325"/>
      <c r="CPO15" s="325"/>
      <c r="CPP15" s="325"/>
      <c r="CPQ15" s="325"/>
      <c r="CPR15" s="325"/>
      <c r="CPS15" s="325"/>
      <c r="CPT15" s="325"/>
      <c r="CPU15" s="325"/>
      <c r="CPV15" s="325"/>
      <c r="CPW15" s="325"/>
      <c r="CPX15" s="325"/>
      <c r="CPY15" s="325"/>
      <c r="CPZ15" s="325"/>
      <c r="CQA15" s="325"/>
      <c r="CQB15" s="325"/>
      <c r="CQC15" s="325"/>
      <c r="CQD15" s="325"/>
      <c r="CQE15" s="325"/>
      <c r="CQF15" s="325"/>
      <c r="CQG15" s="325"/>
      <c r="CQH15" s="325"/>
      <c r="CQI15" s="325"/>
      <c r="CQJ15" s="325"/>
      <c r="CQK15" s="325"/>
      <c r="CQL15" s="325"/>
      <c r="CQM15" s="325"/>
      <c r="CQN15" s="325"/>
      <c r="CQO15" s="325"/>
      <c r="CQP15" s="325"/>
      <c r="CQQ15" s="325"/>
      <c r="CQR15" s="325"/>
      <c r="CQS15" s="325"/>
      <c r="CQT15" s="325"/>
      <c r="CQU15" s="325"/>
      <c r="CQV15" s="325"/>
      <c r="CQW15" s="325"/>
      <c r="CQX15" s="325"/>
      <c r="CQY15" s="325"/>
      <c r="CQZ15" s="325"/>
      <c r="CRA15" s="325"/>
      <c r="CRB15" s="325"/>
      <c r="CRC15" s="325"/>
      <c r="CRD15" s="325"/>
      <c r="CRE15" s="325"/>
      <c r="CRF15" s="325"/>
      <c r="CRG15" s="325"/>
      <c r="CRH15" s="325"/>
      <c r="CRI15" s="325"/>
      <c r="CRJ15" s="325"/>
      <c r="CRK15" s="325"/>
      <c r="CRL15" s="325"/>
      <c r="CRM15" s="325"/>
      <c r="CRN15" s="325"/>
      <c r="CRO15" s="325"/>
      <c r="CRP15" s="325"/>
      <c r="CRQ15" s="325"/>
      <c r="CRR15" s="325"/>
      <c r="CRS15" s="325"/>
      <c r="CRT15" s="325"/>
      <c r="CRU15" s="325"/>
      <c r="CRV15" s="325"/>
      <c r="CRW15" s="325"/>
      <c r="CRX15" s="325"/>
      <c r="CRY15" s="325"/>
      <c r="CRZ15" s="325"/>
      <c r="CSA15" s="325"/>
      <c r="CSB15" s="325"/>
      <c r="CSC15" s="325"/>
      <c r="CSD15" s="325"/>
      <c r="CSE15" s="325"/>
      <c r="CSF15" s="325"/>
      <c r="CSG15" s="325"/>
      <c r="CSH15" s="325"/>
      <c r="CSI15" s="325"/>
      <c r="CSJ15" s="325"/>
      <c r="CSK15" s="325"/>
      <c r="CSL15" s="325"/>
      <c r="CSM15" s="325"/>
      <c r="CSN15" s="325"/>
      <c r="CSO15" s="325"/>
      <c r="CSP15" s="325"/>
      <c r="CSQ15" s="325"/>
      <c r="CSR15" s="325"/>
      <c r="CSS15" s="325"/>
      <c r="CST15" s="325"/>
      <c r="CSU15" s="325"/>
      <c r="CSV15" s="325"/>
      <c r="CSW15" s="325"/>
      <c r="CSX15" s="325"/>
      <c r="CSY15" s="325"/>
      <c r="CSZ15" s="325"/>
      <c r="CTA15" s="325"/>
      <c r="CTB15" s="325"/>
      <c r="CTC15" s="325"/>
      <c r="CTD15" s="325"/>
      <c r="CTE15" s="325"/>
      <c r="CTF15" s="325"/>
      <c r="CTG15" s="325"/>
      <c r="CTH15" s="325"/>
      <c r="CTI15" s="325"/>
      <c r="CTJ15" s="325"/>
      <c r="CTK15" s="325"/>
      <c r="CTL15" s="325"/>
      <c r="CTM15" s="325"/>
      <c r="CTN15" s="325"/>
      <c r="CTO15" s="325"/>
      <c r="CTP15" s="325"/>
      <c r="CTQ15" s="325"/>
      <c r="CTR15" s="325"/>
      <c r="CTS15" s="325"/>
      <c r="CTT15" s="325"/>
      <c r="CTU15" s="325"/>
      <c r="CTV15" s="325"/>
      <c r="CTW15" s="325"/>
      <c r="CTX15" s="325"/>
      <c r="CTY15" s="325"/>
      <c r="CTZ15" s="325"/>
      <c r="CUA15" s="325"/>
      <c r="CUB15" s="325"/>
      <c r="CUC15" s="325"/>
      <c r="CUD15" s="325"/>
      <c r="CUE15" s="325"/>
      <c r="CUF15" s="325"/>
      <c r="CUG15" s="325"/>
      <c r="CUH15" s="325"/>
      <c r="CUI15" s="325"/>
      <c r="CUJ15" s="325"/>
      <c r="CUK15" s="325"/>
      <c r="CUL15" s="325"/>
      <c r="CUM15" s="325"/>
      <c r="CUN15" s="325"/>
      <c r="CUO15" s="325"/>
      <c r="CUP15" s="325"/>
      <c r="CUQ15" s="325"/>
      <c r="CUR15" s="325"/>
      <c r="CUS15" s="325"/>
      <c r="CUT15" s="325"/>
      <c r="CUU15" s="325"/>
      <c r="CUV15" s="325"/>
      <c r="CUW15" s="325"/>
      <c r="CUX15" s="325"/>
      <c r="CUY15" s="325"/>
      <c r="CUZ15" s="325"/>
      <c r="CVA15" s="325"/>
      <c r="CVB15" s="325"/>
      <c r="CVC15" s="325"/>
      <c r="CVD15" s="325"/>
      <c r="CVE15" s="325"/>
      <c r="CVF15" s="325"/>
      <c r="CVG15" s="325"/>
      <c r="CVH15" s="325"/>
      <c r="CVI15" s="325"/>
      <c r="CVJ15" s="325"/>
      <c r="CVK15" s="325"/>
      <c r="CVL15" s="325"/>
      <c r="CVM15" s="325"/>
      <c r="CVN15" s="325"/>
      <c r="CVO15" s="325"/>
      <c r="CVP15" s="325"/>
      <c r="CVQ15" s="325"/>
      <c r="CVR15" s="325"/>
      <c r="CVS15" s="325"/>
      <c r="CVT15" s="325"/>
      <c r="CVU15" s="325"/>
      <c r="CVV15" s="325"/>
      <c r="CVW15" s="325"/>
      <c r="CVX15" s="325"/>
      <c r="CVY15" s="325"/>
      <c r="CVZ15" s="325"/>
      <c r="CWA15" s="325"/>
      <c r="CWB15" s="325"/>
      <c r="CWC15" s="325"/>
      <c r="CWD15" s="325"/>
      <c r="CWE15" s="325"/>
      <c r="CWF15" s="325"/>
      <c r="CWG15" s="325"/>
      <c r="CWH15" s="325"/>
      <c r="CWI15" s="325"/>
      <c r="CWJ15" s="325"/>
      <c r="CWK15" s="325"/>
      <c r="CWL15" s="325"/>
      <c r="CWM15" s="325"/>
      <c r="CWN15" s="325"/>
      <c r="CWO15" s="325"/>
      <c r="CWP15" s="325"/>
      <c r="CWQ15" s="325"/>
      <c r="CWR15" s="325"/>
      <c r="CWS15" s="325"/>
      <c r="CWT15" s="325"/>
      <c r="CWU15" s="325"/>
      <c r="CWV15" s="325"/>
      <c r="CWW15" s="325"/>
      <c r="CWX15" s="325"/>
      <c r="CWY15" s="325"/>
      <c r="CWZ15" s="325"/>
      <c r="CXA15" s="325"/>
      <c r="CXB15" s="325"/>
      <c r="CXC15" s="325"/>
      <c r="CXD15" s="325"/>
      <c r="CXE15" s="325"/>
      <c r="CXF15" s="325"/>
      <c r="CXG15" s="325"/>
      <c r="CXH15" s="325"/>
      <c r="CXI15" s="325"/>
      <c r="CXJ15" s="325"/>
      <c r="CXK15" s="325"/>
      <c r="CXL15" s="325"/>
      <c r="CXM15" s="325"/>
      <c r="CXN15" s="325"/>
      <c r="CXO15" s="325"/>
      <c r="CXP15" s="325"/>
      <c r="CXQ15" s="325"/>
      <c r="CXR15" s="325"/>
      <c r="CXS15" s="325"/>
      <c r="CXT15" s="325"/>
      <c r="CXU15" s="325"/>
      <c r="CXV15" s="325"/>
      <c r="CXW15" s="325"/>
      <c r="CXX15" s="325"/>
      <c r="CXY15" s="325"/>
      <c r="CXZ15" s="325"/>
      <c r="CYA15" s="325"/>
      <c r="CYB15" s="325"/>
      <c r="CYC15" s="325"/>
      <c r="CYD15" s="325"/>
      <c r="CYE15" s="325"/>
      <c r="CYF15" s="325"/>
      <c r="CYG15" s="325"/>
      <c r="CYH15" s="325"/>
      <c r="CYI15" s="325"/>
      <c r="CYJ15" s="325"/>
      <c r="CYK15" s="325"/>
      <c r="CYL15" s="325"/>
      <c r="CYM15" s="325"/>
      <c r="CYN15" s="325"/>
      <c r="CYO15" s="325"/>
      <c r="CYP15" s="325"/>
      <c r="CYQ15" s="325"/>
      <c r="CYR15" s="325"/>
      <c r="CYS15" s="325"/>
      <c r="CYT15" s="325"/>
      <c r="CYU15" s="325"/>
      <c r="CYV15" s="325"/>
      <c r="CYW15" s="325"/>
      <c r="CYX15" s="325"/>
      <c r="CYY15" s="325"/>
      <c r="CYZ15" s="325"/>
      <c r="CZA15" s="325"/>
      <c r="CZB15" s="325"/>
      <c r="CZC15" s="325"/>
      <c r="CZD15" s="325"/>
      <c r="CZE15" s="325"/>
      <c r="CZF15" s="325"/>
      <c r="CZG15" s="325"/>
      <c r="CZH15" s="325"/>
      <c r="CZI15" s="325"/>
      <c r="CZJ15" s="325"/>
      <c r="CZK15" s="325"/>
      <c r="CZL15" s="325"/>
      <c r="CZM15" s="325"/>
      <c r="CZN15" s="325"/>
      <c r="CZO15" s="325"/>
      <c r="CZP15" s="325"/>
      <c r="CZQ15" s="325"/>
      <c r="CZR15" s="325"/>
      <c r="CZS15" s="325"/>
      <c r="CZT15" s="325"/>
      <c r="CZU15" s="325"/>
      <c r="CZV15" s="325"/>
      <c r="CZW15" s="325"/>
      <c r="CZX15" s="325"/>
      <c r="CZY15" s="325"/>
      <c r="CZZ15" s="325"/>
      <c r="DAA15" s="325"/>
      <c r="DAB15" s="325"/>
      <c r="DAC15" s="325"/>
      <c r="DAD15" s="325"/>
      <c r="DAE15" s="325"/>
      <c r="DAF15" s="325"/>
      <c r="DAG15" s="325"/>
      <c r="DAH15" s="325"/>
      <c r="DAI15" s="325"/>
      <c r="DAJ15" s="325"/>
      <c r="DAK15" s="325"/>
      <c r="DAL15" s="325"/>
      <c r="DAM15" s="325"/>
      <c r="DAN15" s="325"/>
      <c r="DAO15" s="325"/>
      <c r="DAP15" s="325"/>
      <c r="DAQ15" s="325"/>
      <c r="DAR15" s="325"/>
      <c r="DAS15" s="325"/>
      <c r="DAT15" s="325"/>
      <c r="DAU15" s="325"/>
      <c r="DAV15" s="325"/>
      <c r="DAW15" s="325"/>
      <c r="DAX15" s="325"/>
      <c r="DAY15" s="325"/>
      <c r="DAZ15" s="325"/>
      <c r="DBA15" s="325"/>
      <c r="DBB15" s="325"/>
      <c r="DBC15" s="325"/>
      <c r="DBD15" s="325"/>
      <c r="DBE15" s="325"/>
      <c r="DBF15" s="325"/>
      <c r="DBG15" s="325"/>
      <c r="DBH15" s="325"/>
      <c r="DBI15" s="325"/>
      <c r="DBJ15" s="325"/>
      <c r="DBK15" s="325"/>
      <c r="DBL15" s="325"/>
      <c r="DBM15" s="325"/>
      <c r="DBN15" s="325"/>
      <c r="DBO15" s="325"/>
      <c r="DBP15" s="325"/>
      <c r="DBQ15" s="325"/>
      <c r="DBR15" s="325"/>
      <c r="DBS15" s="325"/>
      <c r="DBT15" s="325"/>
      <c r="DBU15" s="325"/>
      <c r="DBV15" s="325"/>
      <c r="DBW15" s="325"/>
      <c r="DBX15" s="325"/>
      <c r="DBY15" s="325"/>
      <c r="DBZ15" s="325"/>
      <c r="DCA15" s="325"/>
      <c r="DCB15" s="325"/>
      <c r="DCC15" s="325"/>
      <c r="DCD15" s="325"/>
      <c r="DCE15" s="325"/>
      <c r="DCF15" s="325"/>
      <c r="DCG15" s="325"/>
      <c r="DCH15" s="325"/>
      <c r="DCI15" s="325"/>
      <c r="DCJ15" s="325"/>
      <c r="DCK15" s="325"/>
      <c r="DCL15" s="325"/>
      <c r="DCM15" s="325"/>
      <c r="DCN15" s="325"/>
      <c r="DCO15" s="325"/>
      <c r="DCP15" s="325"/>
      <c r="DCQ15" s="325"/>
      <c r="DCR15" s="325"/>
      <c r="DCS15" s="325"/>
      <c r="DCT15" s="325"/>
      <c r="DCU15" s="325"/>
      <c r="DCV15" s="325"/>
      <c r="DCW15" s="325"/>
      <c r="DCX15" s="325"/>
      <c r="DCY15" s="325"/>
      <c r="DCZ15" s="325"/>
      <c r="DDA15" s="325"/>
      <c r="DDB15" s="325"/>
      <c r="DDC15" s="325"/>
      <c r="DDD15" s="325"/>
      <c r="DDE15" s="325"/>
      <c r="DDF15" s="325"/>
      <c r="DDG15" s="325"/>
      <c r="DDH15" s="325"/>
      <c r="DDI15" s="325"/>
      <c r="DDJ15" s="325"/>
      <c r="DDK15" s="325"/>
      <c r="DDL15" s="325"/>
      <c r="DDM15" s="325"/>
      <c r="DDN15" s="325"/>
      <c r="DDO15" s="325"/>
      <c r="DDP15" s="325"/>
      <c r="DDQ15" s="325"/>
      <c r="DDR15" s="325"/>
      <c r="DDS15" s="325"/>
      <c r="DDT15" s="325"/>
      <c r="DDU15" s="325"/>
      <c r="DDV15" s="325"/>
      <c r="DDW15" s="325"/>
      <c r="DDX15" s="325"/>
      <c r="DDY15" s="325"/>
      <c r="DDZ15" s="325"/>
      <c r="DEA15" s="325"/>
      <c r="DEB15" s="325"/>
      <c r="DEC15" s="325"/>
      <c r="DED15" s="325"/>
      <c r="DEE15" s="325"/>
      <c r="DEF15" s="325"/>
      <c r="DEG15" s="325"/>
      <c r="DEH15" s="325"/>
      <c r="DEI15" s="325"/>
      <c r="DEJ15" s="325"/>
      <c r="DEK15" s="325"/>
      <c r="DEL15" s="325"/>
      <c r="DEM15" s="325"/>
      <c r="DEN15" s="325"/>
      <c r="DEO15" s="325"/>
      <c r="DEP15" s="325"/>
      <c r="DEQ15" s="325"/>
      <c r="DER15" s="325"/>
      <c r="DES15" s="325"/>
      <c r="DET15" s="325"/>
      <c r="DEU15" s="325"/>
      <c r="DEV15" s="325"/>
      <c r="DEW15" s="325"/>
      <c r="DEX15" s="325"/>
      <c r="DEY15" s="325"/>
      <c r="DEZ15" s="325"/>
      <c r="DFA15" s="325"/>
      <c r="DFB15" s="325"/>
      <c r="DFC15" s="325"/>
      <c r="DFD15" s="325"/>
      <c r="DFE15" s="325"/>
      <c r="DFF15" s="325"/>
      <c r="DFG15" s="325"/>
      <c r="DFH15" s="325"/>
      <c r="DFI15" s="325"/>
      <c r="DFJ15" s="325"/>
      <c r="DFK15" s="325"/>
      <c r="DFL15" s="325"/>
      <c r="DFM15" s="325"/>
      <c r="DFN15" s="325"/>
      <c r="DFO15" s="325"/>
      <c r="DFP15" s="325"/>
      <c r="DFQ15" s="325"/>
      <c r="DFR15" s="325"/>
      <c r="DFS15" s="325"/>
      <c r="DFT15" s="325"/>
      <c r="DFU15" s="325"/>
      <c r="DFV15" s="325"/>
      <c r="DFW15" s="325"/>
      <c r="DFX15" s="325"/>
      <c r="DFY15" s="325"/>
      <c r="DFZ15" s="325"/>
      <c r="DGA15" s="325"/>
      <c r="DGB15" s="325"/>
      <c r="DGC15" s="325"/>
      <c r="DGD15" s="325"/>
      <c r="DGE15" s="325"/>
      <c r="DGF15" s="325"/>
      <c r="DGG15" s="325"/>
      <c r="DGH15" s="325"/>
      <c r="DGI15" s="325"/>
      <c r="DGJ15" s="325"/>
      <c r="DGK15" s="325"/>
      <c r="DGL15" s="325"/>
      <c r="DGM15" s="325"/>
      <c r="DGN15" s="325"/>
      <c r="DGO15" s="325"/>
      <c r="DGP15" s="325"/>
      <c r="DGQ15" s="325"/>
      <c r="DGR15" s="325"/>
      <c r="DGS15" s="325"/>
      <c r="DGT15" s="325"/>
      <c r="DGU15" s="325"/>
      <c r="DGV15" s="325"/>
      <c r="DGW15" s="325"/>
      <c r="DGX15" s="325"/>
      <c r="DGY15" s="325"/>
      <c r="DGZ15" s="325"/>
      <c r="DHA15" s="325"/>
      <c r="DHB15" s="325"/>
      <c r="DHC15" s="325"/>
      <c r="DHD15" s="325"/>
      <c r="DHE15" s="325"/>
      <c r="DHF15" s="325"/>
      <c r="DHG15" s="325"/>
      <c r="DHH15" s="325"/>
      <c r="DHI15" s="325"/>
      <c r="DHJ15" s="325"/>
      <c r="DHK15" s="325"/>
      <c r="DHL15" s="325"/>
      <c r="DHM15" s="325"/>
      <c r="DHN15" s="325"/>
      <c r="DHO15" s="325"/>
      <c r="DHP15" s="325"/>
      <c r="DHQ15" s="325"/>
      <c r="DHR15" s="325"/>
      <c r="DHS15" s="325"/>
      <c r="DHT15" s="325"/>
      <c r="DHU15" s="325"/>
      <c r="DHV15" s="325"/>
      <c r="DHW15" s="325"/>
      <c r="DHX15" s="325"/>
      <c r="DHY15" s="325"/>
      <c r="DHZ15" s="325"/>
      <c r="DIA15" s="325"/>
      <c r="DIB15" s="325"/>
      <c r="DIC15" s="325"/>
      <c r="DID15" s="325"/>
      <c r="DIE15" s="325"/>
      <c r="DIF15" s="325"/>
      <c r="DIG15" s="325"/>
      <c r="DIH15" s="325"/>
      <c r="DII15" s="325"/>
      <c r="DIJ15" s="325"/>
      <c r="DIK15" s="325"/>
      <c r="DIL15" s="325"/>
      <c r="DIM15" s="325"/>
      <c r="DIN15" s="325"/>
      <c r="DIO15" s="325"/>
      <c r="DIP15" s="325"/>
      <c r="DIQ15" s="325"/>
      <c r="DIR15" s="325"/>
      <c r="DIS15" s="325"/>
      <c r="DIT15" s="325"/>
      <c r="DIU15" s="325"/>
      <c r="DIV15" s="325"/>
      <c r="DIW15" s="325"/>
      <c r="DIX15" s="325"/>
      <c r="DIY15" s="325"/>
      <c r="DIZ15" s="325"/>
      <c r="DJA15" s="325"/>
      <c r="DJB15" s="325"/>
      <c r="DJC15" s="325"/>
      <c r="DJD15" s="325"/>
      <c r="DJE15" s="325"/>
      <c r="DJF15" s="325"/>
      <c r="DJG15" s="325"/>
      <c r="DJH15" s="325"/>
      <c r="DJI15" s="325"/>
      <c r="DJJ15" s="325"/>
      <c r="DJK15" s="325"/>
      <c r="DJL15" s="325"/>
      <c r="DJM15" s="325"/>
      <c r="DJN15" s="325"/>
      <c r="DJO15" s="325"/>
      <c r="DJP15" s="325"/>
      <c r="DJQ15" s="325"/>
      <c r="DJR15" s="325"/>
      <c r="DJS15" s="325"/>
      <c r="DJT15" s="325"/>
      <c r="DJU15" s="325"/>
      <c r="DJV15" s="325"/>
      <c r="DJW15" s="325"/>
      <c r="DJX15" s="325"/>
      <c r="DJY15" s="325"/>
      <c r="DJZ15" s="325"/>
      <c r="DKA15" s="325"/>
      <c r="DKB15" s="325"/>
      <c r="DKC15" s="325"/>
      <c r="DKD15" s="325"/>
      <c r="DKE15" s="325"/>
      <c r="DKF15" s="325"/>
      <c r="DKG15" s="325"/>
      <c r="DKH15" s="325"/>
      <c r="DKI15" s="325"/>
      <c r="DKJ15" s="325"/>
      <c r="DKK15" s="325"/>
      <c r="DKL15" s="325"/>
      <c r="DKM15" s="325"/>
      <c r="DKN15" s="325"/>
      <c r="DKO15" s="325"/>
      <c r="DKP15" s="325"/>
      <c r="DKQ15" s="325"/>
      <c r="DKR15" s="325"/>
      <c r="DKS15" s="325"/>
      <c r="DKT15" s="325"/>
      <c r="DKU15" s="325"/>
      <c r="DKV15" s="325"/>
      <c r="DKW15" s="325"/>
      <c r="DKX15" s="325"/>
      <c r="DKY15" s="325"/>
      <c r="DKZ15" s="325"/>
      <c r="DLA15" s="325"/>
      <c r="DLB15" s="325"/>
      <c r="DLC15" s="325"/>
      <c r="DLD15" s="325"/>
      <c r="DLE15" s="325"/>
      <c r="DLF15" s="325"/>
      <c r="DLG15" s="325"/>
      <c r="DLH15" s="325"/>
      <c r="DLI15" s="325"/>
      <c r="DLJ15" s="325"/>
      <c r="DLK15" s="325"/>
      <c r="DLL15" s="325"/>
      <c r="DLM15" s="325"/>
      <c r="DLN15" s="325"/>
      <c r="DLO15" s="325"/>
      <c r="DLP15" s="325"/>
      <c r="DLQ15" s="325"/>
      <c r="DLR15" s="325"/>
      <c r="DLS15" s="325"/>
      <c r="DLT15" s="325"/>
      <c r="DLU15" s="325"/>
      <c r="DLV15" s="325"/>
      <c r="DLW15" s="325"/>
      <c r="DLX15" s="325"/>
      <c r="DLY15" s="325"/>
      <c r="DLZ15" s="325"/>
      <c r="DMA15" s="325"/>
      <c r="DMB15" s="325"/>
      <c r="DMC15" s="325"/>
      <c r="DMD15" s="325"/>
      <c r="DME15" s="325"/>
      <c r="DMF15" s="325"/>
      <c r="DMG15" s="325"/>
      <c r="DMH15" s="325"/>
      <c r="DMI15" s="325"/>
      <c r="DMJ15" s="325"/>
      <c r="DMK15" s="325"/>
      <c r="DML15" s="325"/>
      <c r="DMM15" s="325"/>
      <c r="DMN15" s="325"/>
      <c r="DMO15" s="325"/>
      <c r="DMP15" s="325"/>
      <c r="DMQ15" s="325"/>
      <c r="DMR15" s="325"/>
      <c r="DMS15" s="325"/>
      <c r="DMT15" s="325"/>
      <c r="DMU15" s="325"/>
      <c r="DMV15" s="325"/>
      <c r="DMW15" s="325"/>
      <c r="DMX15" s="325"/>
      <c r="DMY15" s="325"/>
      <c r="DMZ15" s="325"/>
      <c r="DNA15" s="325"/>
      <c r="DNB15" s="325"/>
      <c r="DNC15" s="325"/>
      <c r="DND15" s="325"/>
      <c r="DNE15" s="325"/>
      <c r="DNF15" s="325"/>
      <c r="DNG15" s="325"/>
      <c r="DNH15" s="325"/>
      <c r="DNI15" s="325"/>
      <c r="DNJ15" s="325"/>
      <c r="DNK15" s="325"/>
      <c r="DNL15" s="325"/>
      <c r="DNM15" s="325"/>
      <c r="DNN15" s="325"/>
      <c r="DNO15" s="325"/>
      <c r="DNP15" s="325"/>
      <c r="DNQ15" s="325"/>
      <c r="DNR15" s="325"/>
      <c r="DNS15" s="325"/>
      <c r="DNT15" s="325"/>
      <c r="DNU15" s="325"/>
      <c r="DNV15" s="325"/>
      <c r="DNW15" s="325"/>
      <c r="DNX15" s="325"/>
      <c r="DNY15" s="325"/>
      <c r="DNZ15" s="325"/>
      <c r="DOA15" s="325"/>
      <c r="DOB15" s="325"/>
      <c r="DOC15" s="325"/>
      <c r="DOD15" s="325"/>
      <c r="DOE15" s="325"/>
      <c r="DOF15" s="325"/>
      <c r="DOG15" s="325"/>
      <c r="DOH15" s="325"/>
      <c r="DOI15" s="325"/>
      <c r="DOJ15" s="325"/>
      <c r="DOK15" s="325"/>
      <c r="DOL15" s="325"/>
      <c r="DOM15" s="325"/>
      <c r="DON15" s="325"/>
      <c r="DOO15" s="325"/>
      <c r="DOP15" s="325"/>
      <c r="DOQ15" s="325"/>
      <c r="DOR15" s="325"/>
      <c r="DOS15" s="325"/>
      <c r="DOT15" s="325"/>
      <c r="DOU15" s="325"/>
      <c r="DOV15" s="325"/>
      <c r="DOW15" s="325"/>
      <c r="DOX15" s="325"/>
      <c r="DOY15" s="325"/>
      <c r="DOZ15" s="325"/>
      <c r="DPA15" s="325"/>
      <c r="DPB15" s="325"/>
      <c r="DPC15" s="325"/>
      <c r="DPD15" s="325"/>
      <c r="DPE15" s="325"/>
      <c r="DPF15" s="325"/>
      <c r="DPG15" s="325"/>
      <c r="DPH15" s="325"/>
      <c r="DPI15" s="325"/>
      <c r="DPJ15" s="325"/>
      <c r="DPK15" s="325"/>
      <c r="DPL15" s="325"/>
      <c r="DPM15" s="325"/>
      <c r="DPN15" s="325"/>
      <c r="DPO15" s="325"/>
      <c r="DPP15" s="325"/>
      <c r="DPQ15" s="325"/>
      <c r="DPR15" s="325"/>
      <c r="DPS15" s="325"/>
      <c r="DPT15" s="325"/>
      <c r="DPU15" s="325"/>
      <c r="DPV15" s="325"/>
      <c r="DPW15" s="325"/>
      <c r="DPX15" s="325"/>
      <c r="DPY15" s="325"/>
      <c r="DPZ15" s="325"/>
      <c r="DQA15" s="325"/>
      <c r="DQB15" s="325"/>
      <c r="DQC15" s="325"/>
      <c r="DQD15" s="325"/>
      <c r="DQE15" s="325"/>
      <c r="DQF15" s="325"/>
      <c r="DQG15" s="325"/>
      <c r="DQH15" s="325"/>
      <c r="DQI15" s="325"/>
      <c r="DQJ15" s="325"/>
      <c r="DQK15" s="325"/>
      <c r="DQL15" s="325"/>
      <c r="DQM15" s="325"/>
      <c r="DQN15" s="325"/>
      <c r="DQO15" s="325"/>
      <c r="DQP15" s="325"/>
      <c r="DQQ15" s="325"/>
      <c r="DQR15" s="325"/>
      <c r="DQS15" s="325"/>
      <c r="DQT15" s="325"/>
      <c r="DQU15" s="325"/>
      <c r="DQV15" s="325"/>
      <c r="DQW15" s="325"/>
      <c r="DQX15" s="325"/>
      <c r="DQY15" s="325"/>
      <c r="DQZ15" s="325"/>
      <c r="DRA15" s="325"/>
      <c r="DRB15" s="325"/>
      <c r="DRC15" s="325"/>
      <c r="DRD15" s="325"/>
      <c r="DRE15" s="325"/>
      <c r="DRF15" s="325"/>
      <c r="DRG15" s="325"/>
      <c r="DRH15" s="325"/>
      <c r="DRI15" s="325"/>
      <c r="DRJ15" s="325"/>
      <c r="DRK15" s="325"/>
      <c r="DRL15" s="325"/>
      <c r="DRM15" s="325"/>
      <c r="DRN15" s="325"/>
      <c r="DRO15" s="325"/>
      <c r="DRP15" s="325"/>
      <c r="DRQ15" s="325"/>
      <c r="DRR15" s="325"/>
      <c r="DRS15" s="325"/>
      <c r="DRT15" s="325"/>
      <c r="DRU15" s="325"/>
      <c r="DRV15" s="325"/>
      <c r="DRW15" s="325"/>
      <c r="DRX15" s="325"/>
      <c r="DRY15" s="325"/>
      <c r="DRZ15" s="325"/>
      <c r="DSA15" s="325"/>
      <c r="DSB15" s="325"/>
      <c r="DSC15" s="325"/>
      <c r="DSD15" s="325"/>
      <c r="DSE15" s="325"/>
      <c r="DSF15" s="325"/>
      <c r="DSG15" s="325"/>
      <c r="DSH15" s="325"/>
      <c r="DSI15" s="325"/>
      <c r="DSJ15" s="325"/>
      <c r="DSK15" s="325"/>
      <c r="DSL15" s="325"/>
      <c r="DSM15" s="325"/>
      <c r="DSN15" s="325"/>
      <c r="DSO15" s="325"/>
      <c r="DSP15" s="325"/>
      <c r="DSQ15" s="325"/>
      <c r="DSR15" s="325"/>
      <c r="DSS15" s="325"/>
      <c r="DST15" s="325"/>
      <c r="DSU15" s="325"/>
      <c r="DSV15" s="325"/>
      <c r="DSW15" s="325"/>
      <c r="DSX15" s="325"/>
      <c r="DSY15" s="325"/>
      <c r="DSZ15" s="325"/>
      <c r="DTA15" s="325"/>
      <c r="DTB15" s="325"/>
      <c r="DTC15" s="325"/>
      <c r="DTD15" s="325"/>
      <c r="DTE15" s="325"/>
      <c r="DTF15" s="325"/>
      <c r="DTG15" s="325"/>
      <c r="DTH15" s="325"/>
      <c r="DTI15" s="325"/>
      <c r="DTJ15" s="325"/>
      <c r="DTK15" s="325"/>
      <c r="DTL15" s="325"/>
      <c r="DTM15" s="325"/>
      <c r="DTN15" s="325"/>
      <c r="DTO15" s="325"/>
      <c r="DTP15" s="325"/>
      <c r="DTQ15" s="325"/>
      <c r="DTR15" s="325"/>
      <c r="DTS15" s="325"/>
      <c r="DTT15" s="325"/>
      <c r="DTU15" s="325"/>
      <c r="DTV15" s="325"/>
      <c r="DTW15" s="325"/>
      <c r="DTX15" s="325"/>
      <c r="DTY15" s="325"/>
      <c r="DTZ15" s="325"/>
      <c r="DUA15" s="325"/>
      <c r="DUB15" s="325"/>
      <c r="DUC15" s="325"/>
      <c r="DUD15" s="325"/>
      <c r="DUE15" s="325"/>
      <c r="DUF15" s="325"/>
      <c r="DUG15" s="325"/>
      <c r="DUH15" s="325"/>
      <c r="DUI15" s="325"/>
      <c r="DUJ15" s="325"/>
      <c r="DUK15" s="325"/>
      <c r="DUL15" s="325"/>
      <c r="DUM15" s="325"/>
      <c r="DUN15" s="325"/>
      <c r="DUO15" s="325"/>
      <c r="DUP15" s="325"/>
      <c r="DUQ15" s="325"/>
      <c r="DUR15" s="325"/>
      <c r="DUS15" s="325"/>
      <c r="DUT15" s="325"/>
      <c r="DUU15" s="325"/>
      <c r="DUV15" s="325"/>
      <c r="DUW15" s="325"/>
      <c r="DUX15" s="325"/>
      <c r="DUY15" s="325"/>
      <c r="DUZ15" s="325"/>
      <c r="DVA15" s="325"/>
      <c r="DVB15" s="325"/>
      <c r="DVC15" s="325"/>
      <c r="DVD15" s="325"/>
      <c r="DVE15" s="325"/>
      <c r="DVF15" s="325"/>
      <c r="DVG15" s="325"/>
      <c r="DVH15" s="325"/>
      <c r="DVI15" s="325"/>
      <c r="DVJ15" s="325"/>
      <c r="DVK15" s="325"/>
      <c r="DVL15" s="325"/>
      <c r="DVM15" s="325"/>
      <c r="DVN15" s="325"/>
      <c r="DVO15" s="325"/>
      <c r="DVP15" s="325"/>
      <c r="DVQ15" s="325"/>
      <c r="DVR15" s="325"/>
      <c r="DVS15" s="325"/>
      <c r="DVT15" s="325"/>
      <c r="DVU15" s="325"/>
      <c r="DVV15" s="325"/>
      <c r="DVW15" s="325"/>
      <c r="DVX15" s="325"/>
      <c r="DVY15" s="325"/>
      <c r="DVZ15" s="325"/>
      <c r="DWA15" s="325"/>
      <c r="DWB15" s="325"/>
      <c r="DWC15" s="325"/>
      <c r="DWD15" s="325"/>
      <c r="DWE15" s="325"/>
      <c r="DWF15" s="325"/>
      <c r="DWG15" s="325"/>
      <c r="DWH15" s="325"/>
      <c r="DWI15" s="325"/>
      <c r="DWJ15" s="325"/>
      <c r="DWK15" s="325"/>
      <c r="DWL15" s="325"/>
      <c r="DWM15" s="325"/>
      <c r="DWN15" s="325"/>
      <c r="DWO15" s="325"/>
      <c r="DWP15" s="325"/>
      <c r="DWQ15" s="325"/>
      <c r="DWR15" s="325"/>
      <c r="DWS15" s="325"/>
      <c r="DWT15" s="325"/>
      <c r="DWU15" s="325"/>
      <c r="DWV15" s="325"/>
      <c r="DWW15" s="325"/>
      <c r="DWX15" s="325"/>
      <c r="DWY15" s="325"/>
      <c r="DWZ15" s="325"/>
      <c r="DXA15" s="325"/>
      <c r="DXB15" s="325"/>
      <c r="DXC15" s="325"/>
      <c r="DXD15" s="325"/>
      <c r="DXE15" s="325"/>
      <c r="DXF15" s="325"/>
      <c r="DXG15" s="325"/>
      <c r="DXH15" s="325"/>
      <c r="DXI15" s="325"/>
      <c r="DXJ15" s="325"/>
      <c r="DXK15" s="325"/>
      <c r="DXL15" s="325"/>
      <c r="DXM15" s="325"/>
      <c r="DXN15" s="325"/>
      <c r="DXO15" s="325"/>
      <c r="DXP15" s="325"/>
      <c r="DXQ15" s="325"/>
      <c r="DXR15" s="325"/>
      <c r="DXS15" s="325"/>
      <c r="DXT15" s="325"/>
      <c r="DXU15" s="325"/>
      <c r="DXV15" s="325"/>
      <c r="DXW15" s="325"/>
      <c r="DXX15" s="325"/>
      <c r="DXY15" s="325"/>
      <c r="DXZ15" s="325"/>
      <c r="DYA15" s="325"/>
      <c r="DYB15" s="325"/>
      <c r="DYC15" s="325"/>
      <c r="DYD15" s="325"/>
      <c r="DYE15" s="325"/>
      <c r="DYF15" s="325"/>
      <c r="DYG15" s="325"/>
      <c r="DYH15" s="325"/>
      <c r="DYI15" s="325"/>
      <c r="DYJ15" s="325"/>
      <c r="DYK15" s="325"/>
      <c r="DYL15" s="325"/>
      <c r="DYM15" s="325"/>
      <c r="DYN15" s="325"/>
      <c r="DYO15" s="325"/>
      <c r="DYP15" s="325"/>
      <c r="DYQ15" s="325"/>
      <c r="DYR15" s="325"/>
      <c r="DYS15" s="325"/>
      <c r="DYT15" s="325"/>
      <c r="DYU15" s="325"/>
      <c r="DYV15" s="325"/>
      <c r="DYW15" s="325"/>
      <c r="DYX15" s="325"/>
      <c r="DYY15" s="325"/>
      <c r="DYZ15" s="325"/>
      <c r="DZA15" s="325"/>
      <c r="DZB15" s="325"/>
      <c r="DZC15" s="325"/>
      <c r="DZD15" s="325"/>
      <c r="DZE15" s="325"/>
      <c r="DZF15" s="325"/>
      <c r="DZG15" s="325"/>
      <c r="DZH15" s="325"/>
      <c r="DZI15" s="325"/>
      <c r="DZJ15" s="325"/>
      <c r="DZK15" s="325"/>
      <c r="DZL15" s="325"/>
      <c r="DZM15" s="325"/>
      <c r="DZN15" s="325"/>
      <c r="DZO15" s="325"/>
      <c r="DZP15" s="325"/>
      <c r="DZQ15" s="325"/>
      <c r="DZR15" s="325"/>
      <c r="DZS15" s="325"/>
      <c r="DZT15" s="325"/>
      <c r="DZU15" s="325"/>
      <c r="DZV15" s="325"/>
      <c r="DZW15" s="325"/>
      <c r="DZX15" s="325"/>
      <c r="DZY15" s="325"/>
      <c r="DZZ15" s="325"/>
      <c r="EAA15" s="325"/>
      <c r="EAB15" s="325"/>
      <c r="EAC15" s="325"/>
      <c r="EAD15" s="325"/>
      <c r="EAE15" s="325"/>
      <c r="EAF15" s="325"/>
      <c r="EAG15" s="325"/>
      <c r="EAH15" s="325"/>
      <c r="EAI15" s="325"/>
      <c r="EAJ15" s="325"/>
      <c r="EAK15" s="325"/>
      <c r="EAL15" s="325"/>
      <c r="EAM15" s="325"/>
      <c r="EAN15" s="325"/>
      <c r="EAO15" s="325"/>
      <c r="EAP15" s="325"/>
      <c r="EAQ15" s="325"/>
      <c r="EAR15" s="325"/>
      <c r="EAS15" s="325"/>
      <c r="EAT15" s="325"/>
      <c r="EAU15" s="325"/>
      <c r="EAV15" s="325"/>
      <c r="EAW15" s="325"/>
      <c r="EAX15" s="325"/>
      <c r="EAY15" s="325"/>
      <c r="EAZ15" s="325"/>
      <c r="EBA15" s="325"/>
      <c r="EBB15" s="325"/>
      <c r="EBC15" s="325"/>
      <c r="EBD15" s="325"/>
      <c r="EBE15" s="325"/>
      <c r="EBF15" s="325"/>
      <c r="EBG15" s="325"/>
      <c r="EBH15" s="325"/>
      <c r="EBI15" s="325"/>
      <c r="EBJ15" s="325"/>
      <c r="EBK15" s="325"/>
      <c r="EBL15" s="325"/>
      <c r="EBM15" s="325"/>
      <c r="EBN15" s="325"/>
      <c r="EBO15" s="325"/>
      <c r="EBP15" s="325"/>
      <c r="EBQ15" s="325"/>
      <c r="EBR15" s="325"/>
      <c r="EBS15" s="325"/>
      <c r="EBT15" s="325"/>
      <c r="EBU15" s="325"/>
      <c r="EBV15" s="325"/>
      <c r="EBW15" s="325"/>
      <c r="EBX15" s="325"/>
      <c r="EBY15" s="325"/>
      <c r="EBZ15" s="325"/>
      <c r="ECA15" s="325"/>
      <c r="ECB15" s="325"/>
      <c r="ECC15" s="325"/>
      <c r="ECD15" s="325"/>
      <c r="ECE15" s="325"/>
      <c r="ECF15" s="325"/>
      <c r="ECG15" s="325"/>
      <c r="ECH15" s="325"/>
      <c r="ECI15" s="325"/>
      <c r="ECJ15" s="325"/>
      <c r="ECK15" s="325"/>
      <c r="ECL15" s="325"/>
      <c r="ECM15" s="325"/>
      <c r="ECN15" s="325"/>
      <c r="ECO15" s="325"/>
      <c r="ECP15" s="325"/>
      <c r="ECQ15" s="325"/>
      <c r="ECR15" s="325"/>
      <c r="ECS15" s="325"/>
      <c r="ECT15" s="325"/>
      <c r="ECU15" s="325"/>
      <c r="ECV15" s="325"/>
      <c r="ECW15" s="325"/>
      <c r="ECX15" s="325"/>
      <c r="ECY15" s="325"/>
      <c r="ECZ15" s="325"/>
      <c r="EDA15" s="325"/>
      <c r="EDB15" s="325"/>
      <c r="EDC15" s="325"/>
      <c r="EDD15" s="325"/>
      <c r="EDE15" s="325"/>
      <c r="EDF15" s="325"/>
      <c r="EDG15" s="325"/>
      <c r="EDH15" s="325"/>
      <c r="EDI15" s="325"/>
      <c r="EDJ15" s="325"/>
      <c r="EDK15" s="325"/>
      <c r="EDL15" s="325"/>
      <c r="EDM15" s="325"/>
      <c r="EDN15" s="325"/>
      <c r="EDO15" s="325"/>
      <c r="EDP15" s="325"/>
      <c r="EDQ15" s="325"/>
      <c r="EDR15" s="325"/>
      <c r="EDS15" s="325"/>
      <c r="EDT15" s="325"/>
      <c r="EDU15" s="325"/>
      <c r="EDV15" s="325"/>
      <c r="EDW15" s="325"/>
      <c r="EDX15" s="325"/>
      <c r="EDY15" s="325"/>
      <c r="EDZ15" s="325"/>
      <c r="EEA15" s="325"/>
      <c r="EEB15" s="325"/>
      <c r="EEC15" s="325"/>
      <c r="EED15" s="325"/>
      <c r="EEE15" s="325"/>
      <c r="EEF15" s="325"/>
      <c r="EEG15" s="325"/>
      <c r="EEH15" s="325"/>
      <c r="EEI15" s="325"/>
      <c r="EEJ15" s="325"/>
      <c r="EEK15" s="325"/>
      <c r="EEL15" s="325"/>
      <c r="EEM15" s="325"/>
      <c r="EEN15" s="325"/>
      <c r="EEO15" s="325"/>
      <c r="EEP15" s="325"/>
      <c r="EEQ15" s="325"/>
      <c r="EER15" s="325"/>
      <c r="EES15" s="325"/>
      <c r="EET15" s="325"/>
      <c r="EEU15" s="325"/>
      <c r="EEV15" s="325"/>
      <c r="EEW15" s="325"/>
      <c r="EEX15" s="325"/>
      <c r="EEY15" s="325"/>
      <c r="EEZ15" s="325"/>
      <c r="EFA15" s="325"/>
      <c r="EFB15" s="325"/>
      <c r="EFC15" s="325"/>
      <c r="EFD15" s="325"/>
      <c r="EFE15" s="325"/>
      <c r="EFF15" s="325"/>
      <c r="EFG15" s="325"/>
      <c r="EFH15" s="325"/>
      <c r="EFI15" s="325"/>
      <c r="EFJ15" s="325"/>
      <c r="EFK15" s="325"/>
      <c r="EFL15" s="325"/>
      <c r="EFM15" s="325"/>
      <c r="EFN15" s="325"/>
      <c r="EFO15" s="325"/>
      <c r="EFP15" s="325"/>
      <c r="EFQ15" s="325"/>
      <c r="EFR15" s="325"/>
      <c r="EFS15" s="325"/>
      <c r="EFT15" s="325"/>
      <c r="EFU15" s="325"/>
      <c r="EFV15" s="325"/>
      <c r="EFW15" s="325"/>
      <c r="EFX15" s="325"/>
      <c r="EFY15" s="325"/>
      <c r="EFZ15" s="325"/>
      <c r="EGA15" s="325"/>
      <c r="EGB15" s="325"/>
      <c r="EGC15" s="325"/>
      <c r="EGD15" s="325"/>
      <c r="EGE15" s="325"/>
      <c r="EGF15" s="325"/>
      <c r="EGG15" s="325"/>
      <c r="EGH15" s="325"/>
      <c r="EGI15" s="325"/>
      <c r="EGJ15" s="325"/>
      <c r="EGK15" s="325"/>
      <c r="EGL15" s="325"/>
      <c r="EGM15" s="325"/>
      <c r="EGN15" s="325"/>
      <c r="EGO15" s="325"/>
      <c r="EGP15" s="325"/>
      <c r="EGQ15" s="325"/>
      <c r="EGR15" s="325"/>
      <c r="EGS15" s="325"/>
      <c r="EGT15" s="325"/>
      <c r="EGU15" s="325"/>
      <c r="EGV15" s="325"/>
      <c r="EGW15" s="325"/>
      <c r="EGX15" s="325"/>
      <c r="EGY15" s="325"/>
      <c r="EGZ15" s="325"/>
      <c r="EHA15" s="325"/>
      <c r="EHB15" s="325"/>
      <c r="EHC15" s="325"/>
      <c r="EHD15" s="325"/>
      <c r="EHE15" s="325"/>
      <c r="EHF15" s="325"/>
      <c r="EHG15" s="325"/>
      <c r="EHH15" s="325"/>
      <c r="EHI15" s="325"/>
      <c r="EHJ15" s="325"/>
      <c r="EHK15" s="325"/>
      <c r="EHL15" s="325"/>
      <c r="EHM15" s="325"/>
      <c r="EHN15" s="325"/>
      <c r="EHO15" s="325"/>
      <c r="EHP15" s="325"/>
      <c r="EHQ15" s="325"/>
      <c r="EHR15" s="325"/>
      <c r="EHS15" s="325"/>
      <c r="EHT15" s="325"/>
      <c r="EHU15" s="325"/>
      <c r="EHV15" s="325"/>
      <c r="EHW15" s="325"/>
      <c r="EHX15" s="325"/>
      <c r="EHY15" s="325"/>
      <c r="EHZ15" s="325"/>
      <c r="EIA15" s="325"/>
      <c r="EIB15" s="325"/>
      <c r="EIC15" s="325"/>
      <c r="EID15" s="325"/>
      <c r="EIE15" s="325"/>
      <c r="EIF15" s="325"/>
      <c r="EIG15" s="325"/>
      <c r="EIH15" s="325"/>
      <c r="EII15" s="325"/>
      <c r="EIJ15" s="325"/>
      <c r="EIK15" s="325"/>
      <c r="EIL15" s="325"/>
      <c r="EIM15" s="325"/>
      <c r="EIN15" s="325"/>
      <c r="EIO15" s="325"/>
      <c r="EIP15" s="325"/>
      <c r="EIQ15" s="325"/>
      <c r="EIR15" s="325"/>
      <c r="EIS15" s="325"/>
      <c r="EIT15" s="325"/>
      <c r="EIU15" s="325"/>
      <c r="EIV15" s="325"/>
      <c r="EIW15" s="325"/>
      <c r="EIX15" s="325"/>
      <c r="EIY15" s="325"/>
      <c r="EIZ15" s="325"/>
      <c r="EJA15" s="325"/>
      <c r="EJB15" s="325"/>
      <c r="EJC15" s="325"/>
      <c r="EJD15" s="325"/>
      <c r="EJE15" s="325"/>
      <c r="EJF15" s="325"/>
      <c r="EJG15" s="325"/>
      <c r="EJH15" s="325"/>
      <c r="EJI15" s="325"/>
      <c r="EJJ15" s="325"/>
      <c r="EJK15" s="325"/>
      <c r="EJL15" s="325"/>
      <c r="EJM15" s="325"/>
      <c r="EJN15" s="325"/>
      <c r="EJO15" s="325"/>
      <c r="EJP15" s="325"/>
      <c r="EJQ15" s="325"/>
      <c r="EJR15" s="325"/>
      <c r="EJS15" s="325"/>
      <c r="EJT15" s="325"/>
      <c r="EJU15" s="325"/>
      <c r="EJV15" s="325"/>
      <c r="EJW15" s="325"/>
      <c r="EJX15" s="325"/>
      <c r="EJY15" s="325"/>
      <c r="EJZ15" s="325"/>
      <c r="EKA15" s="325"/>
      <c r="EKB15" s="325"/>
      <c r="EKC15" s="325"/>
      <c r="EKD15" s="325"/>
      <c r="EKE15" s="325"/>
      <c r="EKF15" s="325"/>
      <c r="EKG15" s="325"/>
      <c r="EKH15" s="325"/>
      <c r="EKI15" s="325"/>
      <c r="EKJ15" s="325"/>
      <c r="EKK15" s="325"/>
      <c r="EKL15" s="325"/>
      <c r="EKM15" s="325"/>
      <c r="EKN15" s="325"/>
      <c r="EKO15" s="325"/>
      <c r="EKP15" s="325"/>
      <c r="EKQ15" s="325"/>
      <c r="EKR15" s="325"/>
      <c r="EKS15" s="325"/>
      <c r="EKT15" s="325"/>
      <c r="EKU15" s="325"/>
      <c r="EKV15" s="325"/>
      <c r="EKW15" s="325"/>
      <c r="EKX15" s="325"/>
      <c r="EKY15" s="325"/>
      <c r="EKZ15" s="325"/>
      <c r="ELA15" s="325"/>
      <c r="ELB15" s="325"/>
      <c r="ELC15" s="325"/>
      <c r="ELD15" s="325"/>
      <c r="ELE15" s="325"/>
      <c r="ELF15" s="325"/>
      <c r="ELG15" s="325"/>
      <c r="ELH15" s="325"/>
      <c r="ELI15" s="325"/>
      <c r="ELJ15" s="325"/>
      <c r="ELK15" s="325"/>
      <c r="ELL15" s="325"/>
      <c r="ELM15" s="325"/>
      <c r="ELN15" s="325"/>
      <c r="ELO15" s="325"/>
      <c r="ELP15" s="325"/>
      <c r="ELQ15" s="325"/>
      <c r="ELR15" s="325"/>
      <c r="ELS15" s="325"/>
      <c r="ELT15" s="325"/>
      <c r="ELU15" s="325"/>
      <c r="ELV15" s="325"/>
      <c r="ELW15" s="325"/>
      <c r="ELX15" s="325"/>
      <c r="ELY15" s="325"/>
      <c r="ELZ15" s="325"/>
      <c r="EMA15" s="325"/>
      <c r="EMB15" s="325"/>
      <c r="EMC15" s="325"/>
      <c r="EMD15" s="325"/>
      <c r="EME15" s="325"/>
      <c r="EMF15" s="325"/>
      <c r="EMG15" s="325"/>
      <c r="EMH15" s="325"/>
      <c r="EMI15" s="325"/>
      <c r="EMJ15" s="325"/>
      <c r="EMK15" s="325"/>
      <c r="EML15" s="325"/>
      <c r="EMM15" s="325"/>
      <c r="EMN15" s="325"/>
      <c r="EMO15" s="325"/>
      <c r="EMP15" s="325"/>
      <c r="EMQ15" s="325"/>
      <c r="EMR15" s="325"/>
      <c r="EMS15" s="325"/>
      <c r="EMT15" s="325"/>
      <c r="EMU15" s="325"/>
      <c r="EMV15" s="325"/>
      <c r="EMW15" s="325"/>
      <c r="EMX15" s="325"/>
      <c r="EMY15" s="325"/>
      <c r="EMZ15" s="325"/>
      <c r="ENA15" s="325"/>
      <c r="ENB15" s="325"/>
      <c r="ENC15" s="325"/>
      <c r="END15" s="325"/>
      <c r="ENE15" s="325"/>
      <c r="ENF15" s="325"/>
      <c r="ENG15" s="325"/>
      <c r="ENH15" s="325"/>
      <c r="ENI15" s="325"/>
      <c r="ENJ15" s="325"/>
      <c r="ENK15" s="325"/>
      <c r="ENL15" s="325"/>
      <c r="ENM15" s="325"/>
      <c r="ENN15" s="325"/>
      <c r="ENO15" s="325"/>
      <c r="ENP15" s="325"/>
      <c r="ENQ15" s="325"/>
      <c r="ENR15" s="325"/>
      <c r="ENS15" s="325"/>
      <c r="ENT15" s="325"/>
      <c r="ENU15" s="325"/>
      <c r="ENV15" s="325"/>
      <c r="ENW15" s="325"/>
      <c r="ENX15" s="325"/>
      <c r="ENY15" s="325"/>
      <c r="ENZ15" s="325"/>
      <c r="EOA15" s="325"/>
      <c r="EOB15" s="325"/>
      <c r="EOC15" s="325"/>
      <c r="EOD15" s="325"/>
      <c r="EOE15" s="325"/>
      <c r="EOF15" s="325"/>
      <c r="EOG15" s="325"/>
      <c r="EOH15" s="325"/>
      <c r="EOI15" s="325"/>
      <c r="EOJ15" s="325"/>
      <c r="EOK15" s="325"/>
      <c r="EOL15" s="325"/>
      <c r="EOM15" s="325"/>
      <c r="EON15" s="325"/>
      <c r="EOO15" s="325"/>
      <c r="EOP15" s="325"/>
      <c r="EOQ15" s="325"/>
      <c r="EOR15" s="325"/>
      <c r="EOS15" s="325"/>
      <c r="EOT15" s="325"/>
      <c r="EOU15" s="325"/>
      <c r="EOV15" s="325"/>
      <c r="EOW15" s="325"/>
      <c r="EOX15" s="325"/>
      <c r="EOY15" s="325"/>
      <c r="EOZ15" s="325"/>
      <c r="EPA15" s="325"/>
      <c r="EPB15" s="325"/>
      <c r="EPC15" s="325"/>
      <c r="EPD15" s="325"/>
      <c r="EPE15" s="325"/>
      <c r="EPF15" s="325"/>
      <c r="EPG15" s="325"/>
      <c r="EPH15" s="325"/>
      <c r="EPI15" s="325"/>
      <c r="EPJ15" s="325"/>
      <c r="EPK15" s="325"/>
      <c r="EPL15" s="325"/>
      <c r="EPM15" s="325"/>
      <c r="EPN15" s="325"/>
      <c r="EPO15" s="325"/>
      <c r="EPP15" s="325"/>
      <c r="EPQ15" s="325"/>
      <c r="EPR15" s="325"/>
      <c r="EPS15" s="325"/>
      <c r="EPT15" s="325"/>
      <c r="EPU15" s="325"/>
      <c r="EPV15" s="325"/>
      <c r="EPW15" s="325"/>
      <c r="EPX15" s="325"/>
      <c r="EPY15" s="325"/>
      <c r="EPZ15" s="325"/>
      <c r="EQA15" s="325"/>
      <c r="EQB15" s="325"/>
      <c r="EQC15" s="325"/>
      <c r="EQD15" s="325"/>
      <c r="EQE15" s="325"/>
      <c r="EQF15" s="325"/>
      <c r="EQG15" s="325"/>
      <c r="EQH15" s="325"/>
      <c r="EQI15" s="325"/>
      <c r="EQJ15" s="325"/>
      <c r="EQK15" s="325"/>
      <c r="EQL15" s="325"/>
      <c r="EQM15" s="325"/>
      <c r="EQN15" s="325"/>
      <c r="EQO15" s="325"/>
      <c r="EQP15" s="325"/>
      <c r="EQQ15" s="325"/>
      <c r="EQR15" s="325"/>
      <c r="EQS15" s="325"/>
      <c r="EQT15" s="325"/>
      <c r="EQU15" s="325"/>
      <c r="EQV15" s="325"/>
      <c r="EQW15" s="325"/>
      <c r="EQX15" s="325"/>
      <c r="EQY15" s="325"/>
      <c r="EQZ15" s="325"/>
      <c r="ERA15" s="325"/>
      <c r="ERB15" s="325"/>
      <c r="ERC15" s="325"/>
      <c r="ERD15" s="325"/>
      <c r="ERE15" s="325"/>
      <c r="ERF15" s="325"/>
      <c r="ERG15" s="325"/>
      <c r="ERH15" s="325"/>
      <c r="ERI15" s="325"/>
      <c r="ERJ15" s="325"/>
      <c r="ERK15" s="325"/>
      <c r="ERL15" s="325"/>
      <c r="ERM15" s="325"/>
      <c r="ERN15" s="325"/>
      <c r="ERO15" s="325"/>
      <c r="ERP15" s="325"/>
      <c r="ERQ15" s="325"/>
      <c r="ERR15" s="325"/>
      <c r="ERS15" s="325"/>
      <c r="ERT15" s="325"/>
      <c r="ERU15" s="325"/>
      <c r="ERV15" s="325"/>
      <c r="ERW15" s="325"/>
      <c r="ERX15" s="325"/>
      <c r="ERY15" s="325"/>
      <c r="ERZ15" s="325"/>
      <c r="ESA15" s="325"/>
      <c r="ESB15" s="325"/>
      <c r="ESC15" s="325"/>
      <c r="ESD15" s="325"/>
      <c r="ESE15" s="325"/>
      <c r="ESF15" s="325"/>
      <c r="ESG15" s="325"/>
      <c r="ESH15" s="325"/>
      <c r="ESI15" s="325"/>
      <c r="ESJ15" s="325"/>
      <c r="ESK15" s="325"/>
      <c r="ESL15" s="325"/>
      <c r="ESM15" s="325"/>
      <c r="ESN15" s="325"/>
      <c r="ESO15" s="325"/>
      <c r="ESP15" s="325"/>
      <c r="ESQ15" s="325"/>
      <c r="ESR15" s="325"/>
      <c r="ESS15" s="325"/>
      <c r="EST15" s="325"/>
      <c r="ESU15" s="325"/>
      <c r="ESV15" s="325"/>
      <c r="ESW15" s="325"/>
      <c r="ESX15" s="325"/>
      <c r="ESY15" s="325"/>
      <c r="ESZ15" s="325"/>
      <c r="ETA15" s="325"/>
      <c r="ETB15" s="325"/>
      <c r="ETC15" s="325"/>
      <c r="ETD15" s="325"/>
      <c r="ETE15" s="325"/>
      <c r="ETF15" s="325"/>
      <c r="ETG15" s="325"/>
      <c r="ETH15" s="325"/>
      <c r="ETI15" s="325"/>
      <c r="ETJ15" s="325"/>
      <c r="ETK15" s="325"/>
      <c r="ETL15" s="325"/>
      <c r="ETM15" s="325"/>
      <c r="ETN15" s="325"/>
      <c r="ETO15" s="325"/>
      <c r="ETP15" s="325"/>
      <c r="ETQ15" s="325"/>
      <c r="ETR15" s="325"/>
      <c r="ETS15" s="325"/>
      <c r="ETT15" s="325"/>
      <c r="ETU15" s="325"/>
      <c r="ETV15" s="325"/>
      <c r="ETW15" s="325"/>
      <c r="ETX15" s="325"/>
      <c r="ETY15" s="325"/>
      <c r="ETZ15" s="325"/>
      <c r="EUA15" s="325"/>
      <c r="EUB15" s="325"/>
      <c r="EUC15" s="325"/>
      <c r="EUD15" s="325"/>
      <c r="EUE15" s="325"/>
      <c r="EUF15" s="325"/>
      <c r="EUG15" s="325"/>
      <c r="EUH15" s="325"/>
      <c r="EUI15" s="325"/>
      <c r="EUJ15" s="325"/>
      <c r="EUK15" s="325"/>
      <c r="EUL15" s="325"/>
      <c r="EUM15" s="325"/>
      <c r="EUN15" s="325"/>
      <c r="EUO15" s="325"/>
      <c r="EUP15" s="325"/>
      <c r="EUQ15" s="325"/>
      <c r="EUR15" s="325"/>
      <c r="EUS15" s="325"/>
      <c r="EUT15" s="325"/>
      <c r="EUU15" s="325"/>
      <c r="EUV15" s="325"/>
      <c r="EUW15" s="325"/>
      <c r="EUX15" s="325"/>
      <c r="EUY15" s="325"/>
      <c r="EUZ15" s="325"/>
      <c r="EVA15" s="325"/>
      <c r="EVB15" s="325"/>
      <c r="EVC15" s="325"/>
      <c r="EVD15" s="325"/>
      <c r="EVE15" s="325"/>
      <c r="EVF15" s="325"/>
      <c r="EVG15" s="325"/>
      <c r="EVH15" s="325"/>
      <c r="EVI15" s="325"/>
      <c r="EVJ15" s="325"/>
      <c r="EVK15" s="325"/>
      <c r="EVL15" s="325"/>
      <c r="EVM15" s="325"/>
      <c r="EVN15" s="325"/>
      <c r="EVO15" s="325"/>
      <c r="EVP15" s="325"/>
      <c r="EVQ15" s="325"/>
      <c r="EVR15" s="325"/>
      <c r="EVS15" s="325"/>
      <c r="EVT15" s="325"/>
      <c r="EVU15" s="325"/>
      <c r="EVV15" s="325"/>
      <c r="EVW15" s="325"/>
      <c r="EVX15" s="325"/>
      <c r="EVY15" s="325"/>
      <c r="EVZ15" s="325"/>
      <c r="EWA15" s="325"/>
      <c r="EWB15" s="325"/>
      <c r="EWC15" s="325"/>
      <c r="EWD15" s="325"/>
      <c r="EWE15" s="325"/>
      <c r="EWF15" s="325"/>
      <c r="EWG15" s="325"/>
      <c r="EWH15" s="325"/>
      <c r="EWI15" s="325"/>
      <c r="EWJ15" s="325"/>
      <c r="EWK15" s="325"/>
      <c r="EWL15" s="325"/>
      <c r="EWM15" s="325"/>
      <c r="EWN15" s="325"/>
      <c r="EWO15" s="325"/>
      <c r="EWP15" s="325"/>
      <c r="EWQ15" s="325"/>
      <c r="EWR15" s="325"/>
      <c r="EWS15" s="325"/>
      <c r="EWT15" s="325"/>
      <c r="EWU15" s="325"/>
      <c r="EWV15" s="325"/>
      <c r="EWW15" s="325"/>
      <c r="EWX15" s="325"/>
      <c r="EWY15" s="325"/>
      <c r="EWZ15" s="325"/>
      <c r="EXA15" s="325"/>
      <c r="EXB15" s="325"/>
      <c r="EXC15" s="325"/>
      <c r="EXD15" s="325"/>
      <c r="EXE15" s="325"/>
      <c r="EXF15" s="325"/>
      <c r="EXG15" s="325"/>
      <c r="EXH15" s="325"/>
      <c r="EXI15" s="325"/>
      <c r="EXJ15" s="325"/>
      <c r="EXK15" s="325"/>
      <c r="EXL15" s="325"/>
      <c r="EXM15" s="325"/>
      <c r="EXN15" s="325"/>
      <c r="EXO15" s="325"/>
      <c r="EXP15" s="325"/>
      <c r="EXQ15" s="325"/>
      <c r="EXR15" s="325"/>
      <c r="EXS15" s="325"/>
      <c r="EXT15" s="325"/>
      <c r="EXU15" s="325"/>
      <c r="EXV15" s="325"/>
      <c r="EXW15" s="325"/>
      <c r="EXX15" s="325"/>
      <c r="EXY15" s="325"/>
      <c r="EXZ15" s="325"/>
      <c r="EYA15" s="325"/>
      <c r="EYB15" s="325"/>
      <c r="EYC15" s="325"/>
      <c r="EYD15" s="325"/>
      <c r="EYE15" s="325"/>
      <c r="EYF15" s="325"/>
      <c r="EYG15" s="325"/>
      <c r="EYH15" s="325"/>
      <c r="EYI15" s="325"/>
      <c r="EYJ15" s="325"/>
      <c r="EYK15" s="325"/>
      <c r="EYL15" s="325"/>
      <c r="EYM15" s="325"/>
      <c r="EYN15" s="325"/>
      <c r="EYO15" s="325"/>
      <c r="EYP15" s="325"/>
      <c r="EYQ15" s="325"/>
      <c r="EYR15" s="325"/>
      <c r="EYS15" s="325"/>
      <c r="EYT15" s="325"/>
      <c r="EYU15" s="325"/>
      <c r="EYV15" s="325"/>
      <c r="EYW15" s="325"/>
      <c r="EYX15" s="325"/>
      <c r="EYY15" s="325"/>
      <c r="EYZ15" s="325"/>
      <c r="EZA15" s="325"/>
      <c r="EZB15" s="325"/>
      <c r="EZC15" s="325"/>
      <c r="EZD15" s="325"/>
      <c r="EZE15" s="325"/>
      <c r="EZF15" s="325"/>
      <c r="EZG15" s="325"/>
      <c r="EZH15" s="325"/>
      <c r="EZI15" s="325"/>
      <c r="EZJ15" s="325"/>
      <c r="EZK15" s="325"/>
      <c r="EZL15" s="325"/>
      <c r="EZM15" s="325"/>
      <c r="EZN15" s="325"/>
      <c r="EZO15" s="325"/>
      <c r="EZP15" s="325"/>
      <c r="EZQ15" s="325"/>
      <c r="EZR15" s="325"/>
      <c r="EZS15" s="325"/>
      <c r="EZT15" s="325"/>
      <c r="EZU15" s="325"/>
      <c r="EZV15" s="325"/>
      <c r="EZW15" s="325"/>
      <c r="EZX15" s="325"/>
      <c r="EZY15" s="325"/>
      <c r="EZZ15" s="325"/>
      <c r="FAA15" s="325"/>
      <c r="FAB15" s="325"/>
      <c r="FAC15" s="325"/>
      <c r="FAD15" s="325"/>
      <c r="FAE15" s="325"/>
      <c r="FAF15" s="325"/>
      <c r="FAG15" s="325"/>
      <c r="FAH15" s="325"/>
      <c r="FAI15" s="325"/>
      <c r="FAJ15" s="325"/>
      <c r="FAK15" s="325"/>
      <c r="FAL15" s="325"/>
      <c r="FAM15" s="325"/>
      <c r="FAN15" s="325"/>
      <c r="FAO15" s="325"/>
      <c r="FAP15" s="325"/>
      <c r="FAQ15" s="325"/>
      <c r="FAR15" s="325"/>
      <c r="FAS15" s="325"/>
      <c r="FAT15" s="325"/>
      <c r="FAU15" s="325"/>
      <c r="FAV15" s="325"/>
      <c r="FAW15" s="325"/>
      <c r="FAX15" s="325"/>
      <c r="FAY15" s="325"/>
      <c r="FAZ15" s="325"/>
      <c r="FBA15" s="325"/>
      <c r="FBB15" s="325"/>
      <c r="FBC15" s="325"/>
      <c r="FBD15" s="325"/>
      <c r="FBE15" s="325"/>
      <c r="FBF15" s="325"/>
      <c r="FBG15" s="325"/>
      <c r="FBH15" s="325"/>
      <c r="FBI15" s="325"/>
      <c r="FBJ15" s="325"/>
      <c r="FBK15" s="325"/>
      <c r="FBL15" s="325"/>
      <c r="FBM15" s="325"/>
      <c r="FBN15" s="325"/>
      <c r="FBO15" s="325"/>
      <c r="FBP15" s="325"/>
      <c r="FBQ15" s="325"/>
      <c r="FBR15" s="325"/>
      <c r="FBS15" s="325"/>
      <c r="FBT15" s="325"/>
      <c r="FBU15" s="325"/>
      <c r="FBV15" s="325"/>
      <c r="FBW15" s="325"/>
      <c r="FBX15" s="325"/>
      <c r="FBY15" s="325"/>
      <c r="FBZ15" s="325"/>
      <c r="FCA15" s="325"/>
      <c r="FCB15" s="325"/>
      <c r="FCC15" s="325"/>
      <c r="FCD15" s="325"/>
      <c r="FCE15" s="325"/>
      <c r="FCF15" s="325"/>
      <c r="FCG15" s="325"/>
      <c r="FCH15" s="325"/>
      <c r="FCI15" s="325"/>
      <c r="FCJ15" s="325"/>
      <c r="FCK15" s="325"/>
      <c r="FCL15" s="325"/>
      <c r="FCM15" s="325"/>
      <c r="FCN15" s="325"/>
      <c r="FCO15" s="325"/>
      <c r="FCP15" s="325"/>
      <c r="FCQ15" s="325"/>
      <c r="FCR15" s="325"/>
      <c r="FCS15" s="325"/>
      <c r="FCT15" s="325"/>
      <c r="FCU15" s="325"/>
      <c r="FCV15" s="325"/>
      <c r="FCW15" s="325"/>
      <c r="FCX15" s="325"/>
      <c r="FCY15" s="325"/>
      <c r="FCZ15" s="325"/>
      <c r="FDA15" s="325"/>
      <c r="FDB15" s="325"/>
      <c r="FDC15" s="325"/>
      <c r="FDD15" s="325"/>
      <c r="FDE15" s="325"/>
      <c r="FDF15" s="325"/>
      <c r="FDG15" s="325"/>
      <c r="FDH15" s="325"/>
      <c r="FDI15" s="325"/>
      <c r="FDJ15" s="325"/>
      <c r="FDK15" s="325"/>
      <c r="FDL15" s="325"/>
      <c r="FDM15" s="325"/>
      <c r="FDN15" s="325"/>
      <c r="FDO15" s="325"/>
      <c r="FDP15" s="325"/>
      <c r="FDQ15" s="325"/>
      <c r="FDR15" s="325"/>
      <c r="FDS15" s="325"/>
      <c r="FDT15" s="325"/>
      <c r="FDU15" s="325"/>
      <c r="FDV15" s="325"/>
      <c r="FDW15" s="325"/>
      <c r="FDX15" s="325"/>
      <c r="FDY15" s="325"/>
      <c r="FDZ15" s="325"/>
      <c r="FEA15" s="325"/>
      <c r="FEB15" s="325"/>
      <c r="FEC15" s="325"/>
      <c r="FED15" s="325"/>
      <c r="FEE15" s="325"/>
      <c r="FEF15" s="325"/>
      <c r="FEG15" s="325"/>
      <c r="FEH15" s="325"/>
      <c r="FEI15" s="325"/>
      <c r="FEJ15" s="325"/>
      <c r="FEK15" s="325"/>
      <c r="FEL15" s="325"/>
      <c r="FEM15" s="325"/>
      <c r="FEN15" s="325"/>
      <c r="FEO15" s="325"/>
      <c r="FEP15" s="325"/>
      <c r="FEQ15" s="325"/>
      <c r="FER15" s="325"/>
      <c r="FES15" s="325"/>
      <c r="FET15" s="325"/>
      <c r="FEU15" s="325"/>
      <c r="FEV15" s="325"/>
      <c r="FEW15" s="325"/>
      <c r="FEX15" s="325"/>
      <c r="FEY15" s="325"/>
      <c r="FEZ15" s="325"/>
      <c r="FFA15" s="325"/>
      <c r="FFB15" s="325"/>
      <c r="FFC15" s="325"/>
      <c r="FFD15" s="325"/>
      <c r="FFE15" s="325"/>
      <c r="FFF15" s="325"/>
      <c r="FFG15" s="325"/>
      <c r="FFH15" s="325"/>
      <c r="FFI15" s="325"/>
      <c r="FFJ15" s="325"/>
      <c r="FFK15" s="325"/>
      <c r="FFL15" s="325"/>
      <c r="FFM15" s="325"/>
      <c r="FFN15" s="325"/>
      <c r="FFO15" s="325"/>
      <c r="FFP15" s="325"/>
      <c r="FFQ15" s="325"/>
      <c r="FFR15" s="325"/>
      <c r="FFS15" s="325"/>
      <c r="FFT15" s="325"/>
      <c r="FFU15" s="325"/>
      <c r="FFV15" s="325"/>
      <c r="FFW15" s="325"/>
      <c r="FFX15" s="325"/>
      <c r="FFY15" s="325"/>
      <c r="FFZ15" s="325"/>
      <c r="FGA15" s="325"/>
      <c r="FGB15" s="325"/>
      <c r="FGC15" s="325"/>
      <c r="FGD15" s="325"/>
      <c r="FGE15" s="325"/>
      <c r="FGF15" s="325"/>
      <c r="FGG15" s="325"/>
      <c r="FGH15" s="325"/>
      <c r="FGI15" s="325"/>
      <c r="FGJ15" s="325"/>
      <c r="FGK15" s="325"/>
      <c r="FGL15" s="325"/>
      <c r="FGM15" s="325"/>
      <c r="FGN15" s="325"/>
      <c r="FGO15" s="325"/>
      <c r="FGP15" s="325"/>
      <c r="FGQ15" s="325"/>
      <c r="FGR15" s="325"/>
      <c r="FGS15" s="325"/>
      <c r="FGT15" s="325"/>
      <c r="FGU15" s="325"/>
      <c r="FGV15" s="325"/>
      <c r="FGW15" s="325"/>
      <c r="FGX15" s="325"/>
      <c r="FGY15" s="325"/>
      <c r="FGZ15" s="325"/>
      <c r="FHA15" s="325"/>
      <c r="FHB15" s="325"/>
      <c r="FHC15" s="325"/>
      <c r="FHD15" s="325"/>
      <c r="FHE15" s="325"/>
      <c r="FHF15" s="325"/>
      <c r="FHG15" s="325"/>
      <c r="FHH15" s="325"/>
      <c r="FHI15" s="325"/>
      <c r="FHJ15" s="325"/>
      <c r="FHK15" s="325"/>
      <c r="FHL15" s="325"/>
      <c r="FHM15" s="325"/>
      <c r="FHN15" s="325"/>
      <c r="FHO15" s="325"/>
      <c r="FHP15" s="325"/>
      <c r="FHQ15" s="325"/>
      <c r="FHR15" s="325"/>
      <c r="FHS15" s="325"/>
      <c r="FHT15" s="325"/>
      <c r="FHU15" s="325"/>
      <c r="FHV15" s="325"/>
      <c r="FHW15" s="325"/>
      <c r="FHX15" s="325"/>
      <c r="FHY15" s="325"/>
      <c r="FHZ15" s="325"/>
      <c r="FIA15" s="325"/>
      <c r="FIB15" s="325"/>
      <c r="FIC15" s="325"/>
      <c r="FID15" s="325"/>
      <c r="FIE15" s="325"/>
      <c r="FIF15" s="325"/>
      <c r="FIG15" s="325"/>
      <c r="FIH15" s="325"/>
      <c r="FII15" s="325"/>
      <c r="FIJ15" s="325"/>
      <c r="FIK15" s="325"/>
      <c r="FIL15" s="325"/>
      <c r="FIM15" s="325"/>
      <c r="FIN15" s="325"/>
      <c r="FIO15" s="325"/>
      <c r="FIP15" s="325"/>
      <c r="FIQ15" s="325"/>
      <c r="FIR15" s="325"/>
      <c r="FIS15" s="325"/>
      <c r="FIT15" s="325"/>
      <c r="FIU15" s="325"/>
      <c r="FIV15" s="325"/>
      <c r="FIW15" s="325"/>
      <c r="FIX15" s="325"/>
      <c r="FIY15" s="325"/>
      <c r="FIZ15" s="325"/>
      <c r="FJA15" s="325"/>
      <c r="FJB15" s="325"/>
      <c r="FJC15" s="325"/>
      <c r="FJD15" s="325"/>
      <c r="FJE15" s="325"/>
      <c r="FJF15" s="325"/>
      <c r="FJG15" s="325"/>
      <c r="FJH15" s="325"/>
      <c r="FJI15" s="325"/>
      <c r="FJJ15" s="325"/>
      <c r="FJK15" s="325"/>
      <c r="FJL15" s="325"/>
      <c r="FJM15" s="325"/>
      <c r="FJN15" s="325"/>
      <c r="FJO15" s="325"/>
      <c r="FJP15" s="325"/>
      <c r="FJQ15" s="325"/>
      <c r="FJR15" s="325"/>
      <c r="FJS15" s="325"/>
      <c r="FJT15" s="325"/>
      <c r="FJU15" s="325"/>
      <c r="FJV15" s="325"/>
      <c r="FJW15" s="325"/>
      <c r="FJX15" s="325"/>
      <c r="FJY15" s="325"/>
      <c r="FJZ15" s="325"/>
      <c r="FKA15" s="325"/>
      <c r="FKB15" s="325"/>
      <c r="FKC15" s="325"/>
      <c r="FKD15" s="325"/>
      <c r="FKE15" s="325"/>
      <c r="FKF15" s="325"/>
      <c r="FKG15" s="325"/>
      <c r="FKH15" s="325"/>
      <c r="FKI15" s="325"/>
      <c r="FKJ15" s="325"/>
      <c r="FKK15" s="325"/>
      <c r="FKL15" s="325"/>
      <c r="FKM15" s="325"/>
      <c r="FKN15" s="325"/>
      <c r="FKO15" s="325"/>
      <c r="FKP15" s="325"/>
      <c r="FKQ15" s="325"/>
      <c r="FKR15" s="325"/>
      <c r="FKS15" s="325"/>
      <c r="FKT15" s="325"/>
      <c r="FKU15" s="325"/>
      <c r="FKV15" s="325"/>
      <c r="FKW15" s="325"/>
      <c r="FKX15" s="325"/>
      <c r="FKY15" s="325"/>
      <c r="FKZ15" s="325"/>
      <c r="FLA15" s="325"/>
      <c r="FLB15" s="325"/>
      <c r="FLC15" s="325"/>
      <c r="FLD15" s="325"/>
      <c r="FLE15" s="325"/>
      <c r="FLF15" s="325"/>
      <c r="FLG15" s="325"/>
      <c r="FLH15" s="325"/>
      <c r="FLI15" s="325"/>
      <c r="FLJ15" s="325"/>
      <c r="FLK15" s="325"/>
      <c r="FLL15" s="325"/>
      <c r="FLM15" s="325"/>
      <c r="FLN15" s="325"/>
      <c r="FLO15" s="325"/>
      <c r="FLP15" s="325"/>
      <c r="FLQ15" s="325"/>
      <c r="FLR15" s="325"/>
      <c r="FLS15" s="325"/>
      <c r="FLT15" s="325"/>
      <c r="FLU15" s="325"/>
      <c r="FLV15" s="325"/>
      <c r="FLW15" s="325"/>
      <c r="FLX15" s="325"/>
      <c r="FLY15" s="325"/>
      <c r="FLZ15" s="325"/>
      <c r="FMA15" s="325"/>
      <c r="FMB15" s="325"/>
      <c r="FMC15" s="325"/>
      <c r="FMD15" s="325"/>
      <c r="FME15" s="325"/>
      <c r="FMF15" s="325"/>
      <c r="FMG15" s="325"/>
      <c r="FMH15" s="325"/>
      <c r="FMI15" s="325"/>
      <c r="FMJ15" s="325"/>
      <c r="FMK15" s="325"/>
      <c r="FML15" s="325"/>
      <c r="FMM15" s="325"/>
      <c r="FMN15" s="325"/>
      <c r="FMO15" s="325"/>
      <c r="FMP15" s="325"/>
      <c r="FMQ15" s="325"/>
      <c r="FMR15" s="325"/>
      <c r="FMS15" s="325"/>
      <c r="FMT15" s="325"/>
      <c r="FMU15" s="325"/>
      <c r="FMV15" s="325"/>
      <c r="FMW15" s="325"/>
      <c r="FMX15" s="325"/>
      <c r="FMY15" s="325"/>
      <c r="FMZ15" s="325"/>
      <c r="FNA15" s="325"/>
      <c r="FNB15" s="325"/>
      <c r="FNC15" s="325"/>
      <c r="FND15" s="325"/>
      <c r="FNE15" s="325"/>
      <c r="FNF15" s="325"/>
      <c r="FNG15" s="325"/>
      <c r="FNH15" s="325"/>
      <c r="FNI15" s="325"/>
      <c r="FNJ15" s="325"/>
      <c r="FNK15" s="325"/>
      <c r="FNL15" s="325"/>
      <c r="FNM15" s="325"/>
      <c r="FNN15" s="325"/>
      <c r="FNO15" s="325"/>
      <c r="FNP15" s="325"/>
      <c r="FNQ15" s="325"/>
      <c r="FNR15" s="325"/>
      <c r="FNS15" s="325"/>
      <c r="FNT15" s="325"/>
      <c r="FNU15" s="325"/>
      <c r="FNV15" s="325"/>
      <c r="FNW15" s="325"/>
      <c r="FNX15" s="325"/>
      <c r="FNY15" s="325"/>
      <c r="FNZ15" s="325"/>
      <c r="FOA15" s="325"/>
      <c r="FOB15" s="325"/>
      <c r="FOC15" s="325"/>
      <c r="FOD15" s="325"/>
      <c r="FOE15" s="325"/>
      <c r="FOF15" s="325"/>
      <c r="FOG15" s="325"/>
      <c r="FOH15" s="325"/>
      <c r="FOI15" s="325"/>
      <c r="FOJ15" s="325"/>
      <c r="FOK15" s="325"/>
      <c r="FOL15" s="325"/>
      <c r="FOM15" s="325"/>
      <c r="FON15" s="325"/>
      <c r="FOO15" s="325"/>
      <c r="FOP15" s="325"/>
      <c r="FOQ15" s="325"/>
      <c r="FOR15" s="325"/>
      <c r="FOS15" s="325"/>
      <c r="FOT15" s="325"/>
      <c r="FOU15" s="325"/>
      <c r="FOV15" s="325"/>
      <c r="FOW15" s="325"/>
      <c r="FOX15" s="325"/>
      <c r="FOY15" s="325"/>
      <c r="FOZ15" s="325"/>
      <c r="FPA15" s="325"/>
      <c r="FPB15" s="325"/>
      <c r="FPC15" s="325"/>
      <c r="FPD15" s="325"/>
      <c r="FPE15" s="325"/>
      <c r="FPF15" s="325"/>
      <c r="FPG15" s="325"/>
      <c r="FPH15" s="325"/>
      <c r="FPI15" s="325"/>
      <c r="FPJ15" s="325"/>
      <c r="FPK15" s="325"/>
      <c r="FPL15" s="325"/>
      <c r="FPM15" s="325"/>
      <c r="FPN15" s="325"/>
      <c r="FPO15" s="325"/>
      <c r="FPP15" s="325"/>
      <c r="FPQ15" s="325"/>
      <c r="FPR15" s="325"/>
      <c r="FPS15" s="325"/>
      <c r="FPT15" s="325"/>
      <c r="FPU15" s="325"/>
      <c r="FPV15" s="325"/>
      <c r="FPW15" s="325"/>
      <c r="FPX15" s="325"/>
      <c r="FPY15" s="325"/>
      <c r="FPZ15" s="325"/>
      <c r="FQA15" s="325"/>
      <c r="FQB15" s="325"/>
      <c r="FQC15" s="325"/>
      <c r="FQD15" s="325"/>
      <c r="FQE15" s="325"/>
      <c r="FQF15" s="325"/>
      <c r="FQG15" s="325"/>
      <c r="FQH15" s="325"/>
      <c r="FQI15" s="325"/>
      <c r="FQJ15" s="325"/>
      <c r="FQK15" s="325"/>
      <c r="FQL15" s="325"/>
      <c r="FQM15" s="325"/>
      <c r="FQN15" s="325"/>
      <c r="FQO15" s="325"/>
      <c r="FQP15" s="325"/>
      <c r="FQQ15" s="325"/>
      <c r="FQR15" s="325"/>
      <c r="FQS15" s="325"/>
      <c r="FQT15" s="325"/>
      <c r="FQU15" s="325"/>
      <c r="FQV15" s="325"/>
      <c r="FQW15" s="325"/>
      <c r="FQX15" s="325"/>
      <c r="FQY15" s="325"/>
      <c r="FQZ15" s="325"/>
      <c r="FRA15" s="325"/>
      <c r="FRB15" s="325"/>
      <c r="FRC15" s="325"/>
      <c r="FRD15" s="325"/>
      <c r="FRE15" s="325"/>
      <c r="FRF15" s="325"/>
      <c r="FRG15" s="325"/>
      <c r="FRH15" s="325"/>
      <c r="FRI15" s="325"/>
      <c r="FRJ15" s="325"/>
      <c r="FRK15" s="325"/>
      <c r="FRL15" s="325"/>
      <c r="FRM15" s="325"/>
      <c r="FRN15" s="325"/>
      <c r="FRO15" s="325"/>
      <c r="FRP15" s="325"/>
      <c r="FRQ15" s="325"/>
      <c r="FRR15" s="325"/>
      <c r="FRS15" s="325"/>
      <c r="FRT15" s="325"/>
      <c r="FRU15" s="325"/>
      <c r="FRV15" s="325"/>
      <c r="FRW15" s="325"/>
      <c r="FRX15" s="325"/>
      <c r="FRY15" s="325"/>
      <c r="FRZ15" s="325"/>
      <c r="FSA15" s="325"/>
      <c r="FSB15" s="325"/>
      <c r="FSC15" s="325"/>
      <c r="FSD15" s="325"/>
      <c r="FSE15" s="325"/>
      <c r="FSF15" s="325"/>
      <c r="FSG15" s="325"/>
      <c r="FSH15" s="325"/>
      <c r="FSI15" s="325"/>
      <c r="FSJ15" s="325"/>
      <c r="FSK15" s="325"/>
      <c r="FSL15" s="325"/>
      <c r="FSM15" s="325"/>
      <c r="FSN15" s="325"/>
      <c r="FSO15" s="325"/>
      <c r="FSP15" s="325"/>
      <c r="FSQ15" s="325"/>
      <c r="FSR15" s="325"/>
      <c r="FSS15" s="325"/>
      <c r="FST15" s="325"/>
      <c r="FSU15" s="325"/>
      <c r="FSV15" s="325"/>
      <c r="FSW15" s="325"/>
      <c r="FSX15" s="325"/>
      <c r="FSY15" s="325"/>
      <c r="FSZ15" s="325"/>
      <c r="FTA15" s="325"/>
      <c r="FTB15" s="325"/>
      <c r="FTC15" s="325"/>
      <c r="FTD15" s="325"/>
      <c r="FTE15" s="325"/>
      <c r="FTF15" s="325"/>
      <c r="FTG15" s="325"/>
      <c r="FTH15" s="325"/>
      <c r="FTI15" s="325"/>
      <c r="FTJ15" s="325"/>
      <c r="FTK15" s="325"/>
      <c r="FTL15" s="325"/>
      <c r="FTM15" s="325"/>
      <c r="FTN15" s="325"/>
      <c r="FTO15" s="325"/>
      <c r="FTP15" s="325"/>
      <c r="FTQ15" s="325"/>
      <c r="FTR15" s="325"/>
      <c r="FTS15" s="325"/>
      <c r="FTT15" s="325"/>
      <c r="FTU15" s="325"/>
      <c r="FTV15" s="325"/>
      <c r="FTW15" s="325"/>
      <c r="FTX15" s="325"/>
      <c r="FTY15" s="325"/>
      <c r="FTZ15" s="325"/>
      <c r="FUA15" s="325"/>
      <c r="FUB15" s="325"/>
      <c r="FUC15" s="325"/>
      <c r="FUD15" s="325"/>
      <c r="FUE15" s="325"/>
      <c r="FUF15" s="325"/>
      <c r="FUG15" s="325"/>
      <c r="FUH15" s="325"/>
      <c r="FUI15" s="325"/>
      <c r="FUJ15" s="325"/>
      <c r="FUK15" s="325"/>
      <c r="FUL15" s="325"/>
      <c r="FUM15" s="325"/>
      <c r="FUN15" s="325"/>
      <c r="FUO15" s="325"/>
      <c r="FUP15" s="325"/>
      <c r="FUQ15" s="325"/>
      <c r="FUR15" s="325"/>
      <c r="FUS15" s="325"/>
      <c r="FUT15" s="325"/>
      <c r="FUU15" s="325"/>
      <c r="FUV15" s="325"/>
      <c r="FUW15" s="325"/>
      <c r="FUX15" s="325"/>
      <c r="FUY15" s="325"/>
      <c r="FUZ15" s="325"/>
      <c r="FVA15" s="325"/>
      <c r="FVB15" s="325"/>
      <c r="FVC15" s="325"/>
      <c r="FVD15" s="325"/>
      <c r="FVE15" s="325"/>
      <c r="FVF15" s="325"/>
      <c r="FVG15" s="325"/>
      <c r="FVH15" s="325"/>
      <c r="FVI15" s="325"/>
      <c r="FVJ15" s="325"/>
      <c r="FVK15" s="325"/>
      <c r="FVL15" s="325"/>
      <c r="FVM15" s="325"/>
      <c r="FVN15" s="325"/>
      <c r="FVO15" s="325"/>
      <c r="FVP15" s="325"/>
      <c r="FVQ15" s="325"/>
      <c r="FVR15" s="325"/>
      <c r="FVS15" s="325"/>
      <c r="FVT15" s="325"/>
      <c r="FVU15" s="325"/>
      <c r="FVV15" s="325"/>
      <c r="FVW15" s="325"/>
      <c r="FVX15" s="325"/>
      <c r="FVY15" s="325"/>
      <c r="FVZ15" s="325"/>
      <c r="FWA15" s="325"/>
      <c r="FWB15" s="325"/>
      <c r="FWC15" s="325"/>
      <c r="FWD15" s="325"/>
      <c r="FWE15" s="325"/>
      <c r="FWF15" s="325"/>
      <c r="FWG15" s="325"/>
      <c r="FWH15" s="325"/>
      <c r="FWI15" s="325"/>
      <c r="FWJ15" s="325"/>
      <c r="FWK15" s="325"/>
      <c r="FWL15" s="325"/>
      <c r="FWM15" s="325"/>
      <c r="FWN15" s="325"/>
      <c r="FWO15" s="325"/>
      <c r="FWP15" s="325"/>
      <c r="FWQ15" s="325"/>
      <c r="FWR15" s="325"/>
      <c r="FWS15" s="325"/>
      <c r="FWT15" s="325"/>
      <c r="FWU15" s="325"/>
      <c r="FWV15" s="325"/>
      <c r="FWW15" s="325"/>
      <c r="FWX15" s="325"/>
      <c r="FWY15" s="325"/>
      <c r="FWZ15" s="325"/>
      <c r="FXA15" s="325"/>
      <c r="FXB15" s="325"/>
      <c r="FXC15" s="325"/>
      <c r="FXD15" s="325"/>
      <c r="FXE15" s="325"/>
      <c r="FXF15" s="325"/>
      <c r="FXG15" s="325"/>
      <c r="FXH15" s="325"/>
      <c r="FXI15" s="325"/>
      <c r="FXJ15" s="325"/>
      <c r="FXK15" s="325"/>
      <c r="FXL15" s="325"/>
      <c r="FXM15" s="325"/>
      <c r="FXN15" s="325"/>
      <c r="FXO15" s="325"/>
      <c r="FXP15" s="325"/>
      <c r="FXQ15" s="325"/>
      <c r="FXR15" s="325"/>
      <c r="FXS15" s="325"/>
      <c r="FXT15" s="325"/>
      <c r="FXU15" s="325"/>
      <c r="FXV15" s="325"/>
      <c r="FXW15" s="325"/>
      <c r="FXX15" s="325"/>
      <c r="FXY15" s="325"/>
      <c r="FXZ15" s="325"/>
      <c r="FYA15" s="325"/>
      <c r="FYB15" s="325"/>
      <c r="FYC15" s="325"/>
      <c r="FYD15" s="325"/>
      <c r="FYE15" s="325"/>
      <c r="FYF15" s="325"/>
      <c r="FYG15" s="325"/>
      <c r="FYH15" s="325"/>
      <c r="FYI15" s="325"/>
      <c r="FYJ15" s="325"/>
      <c r="FYK15" s="325"/>
      <c r="FYL15" s="325"/>
      <c r="FYM15" s="325"/>
      <c r="FYN15" s="325"/>
      <c r="FYO15" s="325"/>
      <c r="FYP15" s="325"/>
      <c r="FYQ15" s="325"/>
      <c r="FYR15" s="325"/>
      <c r="FYS15" s="325"/>
      <c r="FYT15" s="325"/>
      <c r="FYU15" s="325"/>
      <c r="FYV15" s="325"/>
      <c r="FYW15" s="325"/>
      <c r="FYX15" s="325"/>
      <c r="FYY15" s="325"/>
      <c r="FYZ15" s="325"/>
      <c r="FZA15" s="325"/>
      <c r="FZB15" s="325"/>
      <c r="FZC15" s="325"/>
      <c r="FZD15" s="325"/>
      <c r="FZE15" s="325"/>
      <c r="FZF15" s="325"/>
      <c r="FZG15" s="325"/>
      <c r="FZH15" s="325"/>
      <c r="FZI15" s="325"/>
      <c r="FZJ15" s="325"/>
      <c r="FZK15" s="325"/>
      <c r="FZL15" s="325"/>
      <c r="FZM15" s="325"/>
      <c r="FZN15" s="325"/>
      <c r="FZO15" s="325"/>
      <c r="FZP15" s="325"/>
      <c r="FZQ15" s="325"/>
      <c r="FZR15" s="325"/>
      <c r="FZS15" s="325"/>
      <c r="FZT15" s="325"/>
      <c r="FZU15" s="325"/>
      <c r="FZV15" s="325"/>
      <c r="FZW15" s="325"/>
      <c r="FZX15" s="325"/>
      <c r="FZY15" s="325"/>
      <c r="FZZ15" s="325"/>
      <c r="GAA15" s="325"/>
      <c r="GAB15" s="325"/>
      <c r="GAC15" s="325"/>
      <c r="GAD15" s="325"/>
      <c r="GAE15" s="325"/>
      <c r="GAF15" s="325"/>
      <c r="GAG15" s="325"/>
      <c r="GAH15" s="325"/>
      <c r="GAI15" s="325"/>
      <c r="GAJ15" s="325"/>
      <c r="GAK15" s="325"/>
      <c r="GAL15" s="325"/>
      <c r="GAM15" s="325"/>
      <c r="GAN15" s="325"/>
      <c r="GAO15" s="325"/>
      <c r="GAP15" s="325"/>
      <c r="GAQ15" s="325"/>
      <c r="GAR15" s="325"/>
      <c r="GAS15" s="325"/>
      <c r="GAT15" s="325"/>
      <c r="GAU15" s="325"/>
      <c r="GAV15" s="325"/>
      <c r="GAW15" s="325"/>
      <c r="GAX15" s="325"/>
      <c r="GAY15" s="325"/>
      <c r="GAZ15" s="325"/>
      <c r="GBA15" s="325"/>
      <c r="GBB15" s="325"/>
      <c r="GBC15" s="325"/>
      <c r="GBD15" s="325"/>
      <c r="GBE15" s="325"/>
      <c r="GBF15" s="325"/>
      <c r="GBG15" s="325"/>
      <c r="GBH15" s="325"/>
      <c r="GBI15" s="325"/>
      <c r="GBJ15" s="325"/>
      <c r="GBK15" s="325"/>
      <c r="GBL15" s="325"/>
      <c r="GBM15" s="325"/>
      <c r="GBN15" s="325"/>
      <c r="GBO15" s="325"/>
      <c r="GBP15" s="325"/>
      <c r="GBQ15" s="325"/>
      <c r="GBR15" s="325"/>
      <c r="GBS15" s="325"/>
      <c r="GBT15" s="325"/>
      <c r="GBU15" s="325"/>
      <c r="GBV15" s="325"/>
      <c r="GBW15" s="325"/>
      <c r="GBX15" s="325"/>
      <c r="GBY15" s="325"/>
      <c r="GBZ15" s="325"/>
      <c r="GCA15" s="325"/>
      <c r="GCB15" s="325"/>
      <c r="GCC15" s="325"/>
      <c r="GCD15" s="325"/>
      <c r="GCE15" s="325"/>
      <c r="GCF15" s="325"/>
      <c r="GCG15" s="325"/>
      <c r="GCH15" s="325"/>
      <c r="GCI15" s="325"/>
      <c r="GCJ15" s="325"/>
      <c r="GCK15" s="325"/>
      <c r="GCL15" s="325"/>
      <c r="GCM15" s="325"/>
      <c r="GCN15" s="325"/>
      <c r="GCO15" s="325"/>
      <c r="GCP15" s="325"/>
      <c r="GCQ15" s="325"/>
      <c r="GCR15" s="325"/>
      <c r="GCS15" s="325"/>
      <c r="GCT15" s="325"/>
      <c r="GCU15" s="325"/>
      <c r="GCV15" s="325"/>
      <c r="GCW15" s="325"/>
      <c r="GCX15" s="325"/>
      <c r="GCY15" s="325"/>
      <c r="GCZ15" s="325"/>
      <c r="GDA15" s="325"/>
      <c r="GDB15" s="325"/>
      <c r="GDC15" s="325"/>
      <c r="GDD15" s="325"/>
      <c r="GDE15" s="325"/>
      <c r="GDF15" s="325"/>
      <c r="GDG15" s="325"/>
      <c r="GDH15" s="325"/>
      <c r="GDI15" s="325"/>
      <c r="GDJ15" s="325"/>
      <c r="GDK15" s="325"/>
      <c r="GDL15" s="325"/>
      <c r="GDM15" s="325"/>
      <c r="GDN15" s="325"/>
      <c r="GDO15" s="325"/>
      <c r="GDP15" s="325"/>
      <c r="GDQ15" s="325"/>
      <c r="GDR15" s="325"/>
      <c r="GDS15" s="325"/>
      <c r="GDT15" s="325"/>
      <c r="GDU15" s="325"/>
      <c r="GDV15" s="325"/>
      <c r="GDW15" s="325"/>
      <c r="GDX15" s="325"/>
      <c r="GDY15" s="325"/>
      <c r="GDZ15" s="325"/>
      <c r="GEA15" s="325"/>
      <c r="GEB15" s="325"/>
      <c r="GEC15" s="325"/>
      <c r="GED15" s="325"/>
      <c r="GEE15" s="325"/>
      <c r="GEF15" s="325"/>
      <c r="GEG15" s="325"/>
      <c r="GEH15" s="325"/>
      <c r="GEI15" s="325"/>
      <c r="GEJ15" s="325"/>
      <c r="GEK15" s="325"/>
      <c r="GEL15" s="325"/>
      <c r="GEM15" s="325"/>
      <c r="GEN15" s="325"/>
      <c r="GEO15" s="325"/>
      <c r="GEP15" s="325"/>
      <c r="GEQ15" s="325"/>
      <c r="GER15" s="325"/>
      <c r="GES15" s="325"/>
      <c r="GET15" s="325"/>
      <c r="GEU15" s="325"/>
      <c r="GEV15" s="325"/>
      <c r="GEW15" s="325"/>
      <c r="GEX15" s="325"/>
      <c r="GEY15" s="325"/>
      <c r="GEZ15" s="325"/>
      <c r="GFA15" s="325"/>
      <c r="GFB15" s="325"/>
      <c r="GFC15" s="325"/>
      <c r="GFD15" s="325"/>
      <c r="GFE15" s="325"/>
      <c r="GFF15" s="325"/>
      <c r="GFG15" s="325"/>
      <c r="GFH15" s="325"/>
      <c r="GFI15" s="325"/>
      <c r="GFJ15" s="325"/>
      <c r="GFK15" s="325"/>
      <c r="GFL15" s="325"/>
      <c r="GFM15" s="325"/>
      <c r="GFN15" s="325"/>
      <c r="GFO15" s="325"/>
      <c r="GFP15" s="325"/>
      <c r="GFQ15" s="325"/>
      <c r="GFR15" s="325"/>
      <c r="GFS15" s="325"/>
      <c r="GFT15" s="325"/>
      <c r="GFU15" s="325"/>
      <c r="GFV15" s="325"/>
      <c r="GFW15" s="325"/>
      <c r="GFX15" s="325"/>
      <c r="GFY15" s="325"/>
      <c r="GFZ15" s="325"/>
      <c r="GGA15" s="325"/>
      <c r="GGB15" s="325"/>
      <c r="GGC15" s="325"/>
      <c r="GGD15" s="325"/>
      <c r="GGE15" s="325"/>
      <c r="GGF15" s="325"/>
      <c r="GGG15" s="325"/>
      <c r="GGH15" s="325"/>
      <c r="GGI15" s="325"/>
      <c r="GGJ15" s="325"/>
      <c r="GGK15" s="325"/>
      <c r="GGL15" s="325"/>
      <c r="GGM15" s="325"/>
      <c r="GGN15" s="325"/>
      <c r="GGO15" s="325"/>
      <c r="GGP15" s="325"/>
      <c r="GGQ15" s="325"/>
      <c r="GGR15" s="325"/>
      <c r="GGS15" s="325"/>
      <c r="GGT15" s="325"/>
      <c r="GGU15" s="325"/>
      <c r="GGV15" s="325"/>
      <c r="GGW15" s="325"/>
      <c r="GGX15" s="325"/>
      <c r="GGY15" s="325"/>
      <c r="GGZ15" s="325"/>
      <c r="GHA15" s="325"/>
      <c r="GHB15" s="325"/>
      <c r="GHC15" s="325"/>
      <c r="GHD15" s="325"/>
      <c r="GHE15" s="325"/>
      <c r="GHF15" s="325"/>
      <c r="GHG15" s="325"/>
      <c r="GHH15" s="325"/>
      <c r="GHI15" s="325"/>
      <c r="GHJ15" s="325"/>
      <c r="GHK15" s="325"/>
      <c r="GHL15" s="325"/>
      <c r="GHM15" s="325"/>
      <c r="GHN15" s="325"/>
      <c r="GHO15" s="325"/>
      <c r="GHP15" s="325"/>
      <c r="GHQ15" s="325"/>
      <c r="GHR15" s="325"/>
      <c r="GHS15" s="325"/>
      <c r="GHT15" s="325"/>
      <c r="GHU15" s="325"/>
      <c r="GHV15" s="325"/>
      <c r="GHW15" s="325"/>
      <c r="GHX15" s="325"/>
      <c r="GHY15" s="325"/>
      <c r="GHZ15" s="325"/>
      <c r="GIA15" s="325"/>
      <c r="GIB15" s="325"/>
      <c r="GIC15" s="325"/>
      <c r="GID15" s="325"/>
      <c r="GIE15" s="325"/>
      <c r="GIF15" s="325"/>
      <c r="GIG15" s="325"/>
      <c r="GIH15" s="325"/>
      <c r="GII15" s="325"/>
      <c r="GIJ15" s="325"/>
      <c r="GIK15" s="325"/>
      <c r="GIL15" s="325"/>
      <c r="GIM15" s="325"/>
      <c r="GIN15" s="325"/>
      <c r="GIO15" s="325"/>
      <c r="GIP15" s="325"/>
      <c r="GIQ15" s="325"/>
      <c r="GIR15" s="325"/>
      <c r="GIS15" s="325"/>
      <c r="GIT15" s="325"/>
      <c r="GIU15" s="325"/>
      <c r="GIV15" s="325"/>
      <c r="GIW15" s="325"/>
      <c r="GIX15" s="325"/>
      <c r="GIY15" s="325"/>
      <c r="GIZ15" s="325"/>
      <c r="GJA15" s="325"/>
      <c r="GJB15" s="325"/>
      <c r="GJC15" s="325"/>
      <c r="GJD15" s="325"/>
      <c r="GJE15" s="325"/>
      <c r="GJF15" s="325"/>
      <c r="GJG15" s="325"/>
      <c r="GJH15" s="325"/>
      <c r="GJI15" s="325"/>
      <c r="GJJ15" s="325"/>
      <c r="GJK15" s="325"/>
      <c r="GJL15" s="325"/>
      <c r="GJM15" s="325"/>
      <c r="GJN15" s="325"/>
      <c r="GJO15" s="325"/>
      <c r="GJP15" s="325"/>
      <c r="GJQ15" s="325"/>
      <c r="GJR15" s="325"/>
      <c r="GJS15" s="325"/>
      <c r="GJT15" s="325"/>
      <c r="GJU15" s="325"/>
      <c r="GJV15" s="325"/>
      <c r="GJW15" s="325"/>
      <c r="GJX15" s="325"/>
      <c r="GJY15" s="325"/>
      <c r="GJZ15" s="325"/>
      <c r="GKA15" s="325"/>
      <c r="GKB15" s="325"/>
      <c r="GKC15" s="325"/>
      <c r="GKD15" s="325"/>
      <c r="GKE15" s="325"/>
      <c r="GKF15" s="325"/>
      <c r="GKG15" s="325"/>
      <c r="GKH15" s="325"/>
      <c r="GKI15" s="325"/>
      <c r="GKJ15" s="325"/>
      <c r="GKK15" s="325"/>
      <c r="GKL15" s="325"/>
      <c r="GKM15" s="325"/>
      <c r="GKN15" s="325"/>
      <c r="GKO15" s="325"/>
      <c r="GKP15" s="325"/>
      <c r="GKQ15" s="325"/>
      <c r="GKR15" s="325"/>
      <c r="GKS15" s="325"/>
      <c r="GKT15" s="325"/>
      <c r="GKU15" s="325"/>
      <c r="GKV15" s="325"/>
      <c r="GKW15" s="325"/>
      <c r="GKX15" s="325"/>
      <c r="GKY15" s="325"/>
      <c r="GKZ15" s="325"/>
      <c r="GLA15" s="325"/>
      <c r="GLB15" s="325"/>
      <c r="GLC15" s="325"/>
      <c r="GLD15" s="325"/>
      <c r="GLE15" s="325"/>
      <c r="GLF15" s="325"/>
      <c r="GLG15" s="325"/>
      <c r="GLH15" s="325"/>
      <c r="GLI15" s="325"/>
      <c r="GLJ15" s="325"/>
      <c r="GLK15" s="325"/>
      <c r="GLL15" s="325"/>
      <c r="GLM15" s="325"/>
      <c r="GLN15" s="325"/>
      <c r="GLO15" s="325"/>
      <c r="GLP15" s="325"/>
      <c r="GLQ15" s="325"/>
      <c r="GLR15" s="325"/>
      <c r="GLS15" s="325"/>
      <c r="GLT15" s="325"/>
      <c r="GLU15" s="325"/>
      <c r="GLV15" s="325"/>
      <c r="GLW15" s="325"/>
      <c r="GLX15" s="325"/>
      <c r="GLY15" s="325"/>
      <c r="GLZ15" s="325"/>
      <c r="GMA15" s="325"/>
      <c r="GMB15" s="325"/>
      <c r="GMC15" s="325"/>
      <c r="GMD15" s="325"/>
      <c r="GME15" s="325"/>
      <c r="GMF15" s="325"/>
      <c r="GMG15" s="325"/>
      <c r="GMH15" s="325"/>
      <c r="GMI15" s="325"/>
      <c r="GMJ15" s="325"/>
      <c r="GMK15" s="325"/>
      <c r="GML15" s="325"/>
      <c r="GMM15" s="325"/>
      <c r="GMN15" s="325"/>
      <c r="GMO15" s="325"/>
      <c r="GMP15" s="325"/>
      <c r="GMQ15" s="325"/>
      <c r="GMR15" s="325"/>
      <c r="GMS15" s="325"/>
      <c r="GMT15" s="325"/>
      <c r="GMU15" s="325"/>
      <c r="GMV15" s="325"/>
      <c r="GMW15" s="325"/>
      <c r="GMX15" s="325"/>
      <c r="GMY15" s="325"/>
      <c r="GMZ15" s="325"/>
      <c r="GNA15" s="325"/>
      <c r="GNB15" s="325"/>
      <c r="GNC15" s="325"/>
      <c r="GND15" s="325"/>
      <c r="GNE15" s="325"/>
      <c r="GNF15" s="325"/>
      <c r="GNG15" s="325"/>
      <c r="GNH15" s="325"/>
      <c r="GNI15" s="325"/>
      <c r="GNJ15" s="325"/>
      <c r="GNK15" s="325"/>
      <c r="GNL15" s="325"/>
      <c r="GNM15" s="325"/>
      <c r="GNN15" s="325"/>
      <c r="GNO15" s="325"/>
      <c r="GNP15" s="325"/>
      <c r="GNQ15" s="325"/>
      <c r="GNR15" s="325"/>
      <c r="GNS15" s="325"/>
      <c r="GNT15" s="325"/>
      <c r="GNU15" s="325"/>
      <c r="GNV15" s="325"/>
      <c r="GNW15" s="325"/>
      <c r="GNX15" s="325"/>
      <c r="GNY15" s="325"/>
      <c r="GNZ15" s="325"/>
      <c r="GOA15" s="325"/>
      <c r="GOB15" s="325"/>
      <c r="GOC15" s="325"/>
      <c r="GOD15" s="325"/>
      <c r="GOE15" s="325"/>
      <c r="GOF15" s="325"/>
      <c r="GOG15" s="325"/>
      <c r="GOH15" s="325"/>
      <c r="GOI15" s="325"/>
      <c r="GOJ15" s="325"/>
      <c r="GOK15" s="325"/>
      <c r="GOL15" s="325"/>
      <c r="GOM15" s="325"/>
      <c r="GON15" s="325"/>
      <c r="GOO15" s="325"/>
      <c r="GOP15" s="325"/>
      <c r="GOQ15" s="325"/>
      <c r="GOR15" s="325"/>
      <c r="GOS15" s="325"/>
      <c r="GOT15" s="325"/>
      <c r="GOU15" s="325"/>
      <c r="GOV15" s="325"/>
      <c r="GOW15" s="325"/>
      <c r="GOX15" s="325"/>
      <c r="GOY15" s="325"/>
      <c r="GOZ15" s="325"/>
      <c r="GPA15" s="325"/>
      <c r="GPB15" s="325"/>
      <c r="GPC15" s="325"/>
      <c r="GPD15" s="325"/>
      <c r="GPE15" s="325"/>
      <c r="GPF15" s="325"/>
      <c r="GPG15" s="325"/>
      <c r="GPH15" s="325"/>
      <c r="GPI15" s="325"/>
      <c r="GPJ15" s="325"/>
      <c r="GPK15" s="325"/>
      <c r="GPL15" s="325"/>
      <c r="GPM15" s="325"/>
      <c r="GPN15" s="325"/>
      <c r="GPO15" s="325"/>
      <c r="GPP15" s="325"/>
      <c r="GPQ15" s="325"/>
      <c r="GPR15" s="325"/>
      <c r="GPS15" s="325"/>
      <c r="GPT15" s="325"/>
      <c r="GPU15" s="325"/>
      <c r="GPV15" s="325"/>
      <c r="GPW15" s="325"/>
      <c r="GPX15" s="325"/>
      <c r="GPY15" s="325"/>
      <c r="GPZ15" s="325"/>
      <c r="GQA15" s="325"/>
      <c r="GQB15" s="325"/>
      <c r="GQC15" s="325"/>
      <c r="GQD15" s="325"/>
      <c r="GQE15" s="325"/>
      <c r="GQF15" s="325"/>
      <c r="GQG15" s="325"/>
      <c r="GQH15" s="325"/>
      <c r="GQI15" s="325"/>
      <c r="GQJ15" s="325"/>
      <c r="GQK15" s="325"/>
      <c r="GQL15" s="325"/>
      <c r="GQM15" s="325"/>
      <c r="GQN15" s="325"/>
      <c r="GQO15" s="325"/>
      <c r="GQP15" s="325"/>
      <c r="GQQ15" s="325"/>
      <c r="GQR15" s="325"/>
      <c r="GQS15" s="325"/>
      <c r="GQT15" s="325"/>
      <c r="GQU15" s="325"/>
      <c r="GQV15" s="325"/>
      <c r="GQW15" s="325"/>
      <c r="GQX15" s="325"/>
      <c r="GQY15" s="325"/>
      <c r="GQZ15" s="325"/>
      <c r="GRA15" s="325"/>
      <c r="GRB15" s="325"/>
      <c r="GRC15" s="325"/>
      <c r="GRD15" s="325"/>
      <c r="GRE15" s="325"/>
      <c r="GRF15" s="325"/>
      <c r="GRG15" s="325"/>
      <c r="GRH15" s="325"/>
      <c r="GRI15" s="325"/>
      <c r="GRJ15" s="325"/>
      <c r="GRK15" s="325"/>
      <c r="GRL15" s="325"/>
      <c r="GRM15" s="325"/>
      <c r="GRN15" s="325"/>
      <c r="GRO15" s="325"/>
      <c r="GRP15" s="325"/>
      <c r="GRQ15" s="325"/>
      <c r="GRR15" s="325"/>
      <c r="GRS15" s="325"/>
      <c r="GRT15" s="325"/>
      <c r="GRU15" s="325"/>
      <c r="GRV15" s="325"/>
      <c r="GRW15" s="325"/>
      <c r="GRX15" s="325"/>
      <c r="GRY15" s="325"/>
      <c r="GRZ15" s="325"/>
      <c r="GSA15" s="325"/>
      <c r="GSB15" s="325"/>
      <c r="GSC15" s="325"/>
      <c r="GSD15" s="325"/>
      <c r="GSE15" s="325"/>
      <c r="GSF15" s="325"/>
      <c r="GSG15" s="325"/>
      <c r="GSH15" s="325"/>
      <c r="GSI15" s="325"/>
      <c r="GSJ15" s="325"/>
      <c r="GSK15" s="325"/>
      <c r="GSL15" s="325"/>
      <c r="GSM15" s="325"/>
      <c r="GSN15" s="325"/>
      <c r="GSO15" s="325"/>
      <c r="GSP15" s="325"/>
      <c r="GSQ15" s="325"/>
      <c r="GSR15" s="325"/>
      <c r="GSS15" s="325"/>
      <c r="GST15" s="325"/>
      <c r="GSU15" s="325"/>
      <c r="GSV15" s="325"/>
      <c r="GSW15" s="325"/>
      <c r="GSX15" s="325"/>
      <c r="GSY15" s="325"/>
      <c r="GSZ15" s="325"/>
      <c r="GTA15" s="325"/>
      <c r="GTB15" s="325"/>
      <c r="GTC15" s="325"/>
      <c r="GTD15" s="325"/>
      <c r="GTE15" s="325"/>
      <c r="GTF15" s="325"/>
      <c r="GTG15" s="325"/>
      <c r="GTH15" s="325"/>
      <c r="GTI15" s="325"/>
      <c r="GTJ15" s="325"/>
      <c r="GTK15" s="325"/>
      <c r="GTL15" s="325"/>
      <c r="GTM15" s="325"/>
      <c r="GTN15" s="325"/>
      <c r="GTO15" s="325"/>
      <c r="GTP15" s="325"/>
      <c r="GTQ15" s="325"/>
      <c r="GTR15" s="325"/>
      <c r="GTS15" s="325"/>
      <c r="GTT15" s="325"/>
      <c r="GTU15" s="325"/>
      <c r="GTV15" s="325"/>
      <c r="GTW15" s="325"/>
      <c r="GTX15" s="325"/>
      <c r="GTY15" s="325"/>
      <c r="GTZ15" s="325"/>
      <c r="GUA15" s="325"/>
      <c r="GUB15" s="325"/>
      <c r="GUC15" s="325"/>
      <c r="GUD15" s="325"/>
      <c r="GUE15" s="325"/>
      <c r="GUF15" s="325"/>
      <c r="GUG15" s="325"/>
      <c r="GUH15" s="325"/>
      <c r="GUI15" s="325"/>
      <c r="GUJ15" s="325"/>
      <c r="GUK15" s="325"/>
      <c r="GUL15" s="325"/>
      <c r="GUM15" s="325"/>
      <c r="GUN15" s="325"/>
      <c r="GUO15" s="325"/>
      <c r="GUP15" s="325"/>
      <c r="GUQ15" s="325"/>
      <c r="GUR15" s="325"/>
      <c r="GUS15" s="325"/>
      <c r="GUT15" s="325"/>
      <c r="GUU15" s="325"/>
      <c r="GUV15" s="325"/>
      <c r="GUW15" s="325"/>
      <c r="GUX15" s="325"/>
      <c r="GUY15" s="325"/>
      <c r="GUZ15" s="325"/>
      <c r="GVA15" s="325"/>
      <c r="GVB15" s="325"/>
      <c r="GVC15" s="325"/>
      <c r="GVD15" s="325"/>
      <c r="GVE15" s="325"/>
      <c r="GVF15" s="325"/>
      <c r="GVG15" s="325"/>
      <c r="GVH15" s="325"/>
      <c r="GVI15" s="325"/>
      <c r="GVJ15" s="325"/>
      <c r="GVK15" s="325"/>
      <c r="GVL15" s="325"/>
      <c r="GVM15" s="325"/>
      <c r="GVN15" s="325"/>
      <c r="GVO15" s="325"/>
      <c r="GVP15" s="325"/>
      <c r="GVQ15" s="325"/>
      <c r="GVR15" s="325"/>
      <c r="GVS15" s="325"/>
      <c r="GVT15" s="325"/>
      <c r="GVU15" s="325"/>
      <c r="GVV15" s="325"/>
      <c r="GVW15" s="325"/>
      <c r="GVX15" s="325"/>
      <c r="GVY15" s="325"/>
      <c r="GVZ15" s="325"/>
      <c r="GWA15" s="325"/>
      <c r="GWB15" s="325"/>
      <c r="GWC15" s="325"/>
      <c r="GWD15" s="325"/>
      <c r="GWE15" s="325"/>
      <c r="GWF15" s="325"/>
      <c r="GWG15" s="325"/>
      <c r="GWH15" s="325"/>
      <c r="GWI15" s="325"/>
      <c r="GWJ15" s="325"/>
      <c r="GWK15" s="325"/>
      <c r="GWL15" s="325"/>
      <c r="GWM15" s="325"/>
      <c r="GWN15" s="325"/>
      <c r="GWO15" s="325"/>
      <c r="GWP15" s="325"/>
      <c r="GWQ15" s="325"/>
      <c r="GWR15" s="325"/>
      <c r="GWS15" s="325"/>
      <c r="GWT15" s="325"/>
      <c r="GWU15" s="325"/>
      <c r="GWV15" s="325"/>
      <c r="GWW15" s="325"/>
      <c r="GWX15" s="325"/>
      <c r="GWY15" s="325"/>
      <c r="GWZ15" s="325"/>
      <c r="GXA15" s="325"/>
      <c r="GXB15" s="325"/>
      <c r="GXC15" s="325"/>
      <c r="GXD15" s="325"/>
      <c r="GXE15" s="325"/>
      <c r="GXF15" s="325"/>
      <c r="GXG15" s="325"/>
      <c r="GXH15" s="325"/>
      <c r="GXI15" s="325"/>
      <c r="GXJ15" s="325"/>
      <c r="GXK15" s="325"/>
      <c r="GXL15" s="325"/>
      <c r="GXM15" s="325"/>
      <c r="GXN15" s="325"/>
      <c r="GXO15" s="325"/>
      <c r="GXP15" s="325"/>
      <c r="GXQ15" s="325"/>
      <c r="GXR15" s="325"/>
      <c r="GXS15" s="325"/>
      <c r="GXT15" s="325"/>
      <c r="GXU15" s="325"/>
      <c r="GXV15" s="325"/>
      <c r="GXW15" s="325"/>
      <c r="GXX15" s="325"/>
      <c r="GXY15" s="325"/>
      <c r="GXZ15" s="325"/>
      <c r="GYA15" s="325"/>
      <c r="GYB15" s="325"/>
      <c r="GYC15" s="325"/>
      <c r="GYD15" s="325"/>
      <c r="GYE15" s="325"/>
      <c r="GYF15" s="325"/>
      <c r="GYG15" s="325"/>
      <c r="GYH15" s="325"/>
      <c r="GYI15" s="325"/>
      <c r="GYJ15" s="325"/>
      <c r="GYK15" s="325"/>
      <c r="GYL15" s="325"/>
      <c r="GYM15" s="325"/>
      <c r="GYN15" s="325"/>
      <c r="GYO15" s="325"/>
      <c r="GYP15" s="325"/>
      <c r="GYQ15" s="325"/>
      <c r="GYR15" s="325"/>
      <c r="GYS15" s="325"/>
      <c r="GYT15" s="325"/>
      <c r="GYU15" s="325"/>
      <c r="GYV15" s="325"/>
      <c r="GYW15" s="325"/>
      <c r="GYX15" s="325"/>
      <c r="GYY15" s="325"/>
      <c r="GYZ15" s="325"/>
      <c r="GZA15" s="325"/>
      <c r="GZB15" s="325"/>
      <c r="GZC15" s="325"/>
      <c r="GZD15" s="325"/>
      <c r="GZE15" s="325"/>
      <c r="GZF15" s="325"/>
      <c r="GZG15" s="325"/>
      <c r="GZH15" s="325"/>
      <c r="GZI15" s="325"/>
      <c r="GZJ15" s="325"/>
      <c r="GZK15" s="325"/>
      <c r="GZL15" s="325"/>
      <c r="GZM15" s="325"/>
      <c r="GZN15" s="325"/>
      <c r="GZO15" s="325"/>
      <c r="GZP15" s="325"/>
      <c r="GZQ15" s="325"/>
      <c r="GZR15" s="325"/>
      <c r="GZS15" s="325"/>
      <c r="GZT15" s="325"/>
      <c r="GZU15" s="325"/>
      <c r="GZV15" s="325"/>
      <c r="GZW15" s="325"/>
      <c r="GZX15" s="325"/>
      <c r="GZY15" s="325"/>
      <c r="GZZ15" s="325"/>
      <c r="HAA15" s="325"/>
      <c r="HAB15" s="325"/>
      <c r="HAC15" s="325"/>
      <c r="HAD15" s="325"/>
      <c r="HAE15" s="325"/>
      <c r="HAF15" s="325"/>
      <c r="HAG15" s="325"/>
      <c r="HAH15" s="325"/>
      <c r="HAI15" s="325"/>
      <c r="HAJ15" s="325"/>
      <c r="HAK15" s="325"/>
      <c r="HAL15" s="325"/>
      <c r="HAM15" s="325"/>
      <c r="HAN15" s="325"/>
      <c r="HAO15" s="325"/>
      <c r="HAP15" s="325"/>
      <c r="HAQ15" s="325"/>
      <c r="HAR15" s="325"/>
      <c r="HAS15" s="325"/>
      <c r="HAT15" s="325"/>
      <c r="HAU15" s="325"/>
      <c r="HAV15" s="325"/>
      <c r="HAW15" s="325"/>
      <c r="HAX15" s="325"/>
      <c r="HAY15" s="325"/>
      <c r="HAZ15" s="325"/>
      <c r="HBA15" s="325"/>
      <c r="HBB15" s="325"/>
      <c r="HBC15" s="325"/>
      <c r="HBD15" s="325"/>
      <c r="HBE15" s="325"/>
      <c r="HBF15" s="325"/>
      <c r="HBG15" s="325"/>
      <c r="HBH15" s="325"/>
      <c r="HBI15" s="325"/>
      <c r="HBJ15" s="325"/>
      <c r="HBK15" s="325"/>
      <c r="HBL15" s="325"/>
      <c r="HBM15" s="325"/>
      <c r="HBN15" s="325"/>
      <c r="HBO15" s="325"/>
      <c r="HBP15" s="325"/>
      <c r="HBQ15" s="325"/>
      <c r="HBR15" s="325"/>
      <c r="HBS15" s="325"/>
      <c r="HBT15" s="325"/>
      <c r="HBU15" s="325"/>
      <c r="HBV15" s="325"/>
      <c r="HBW15" s="325"/>
      <c r="HBX15" s="325"/>
      <c r="HBY15" s="325"/>
      <c r="HBZ15" s="325"/>
      <c r="HCA15" s="325"/>
      <c r="HCB15" s="325"/>
      <c r="HCC15" s="325"/>
      <c r="HCD15" s="325"/>
      <c r="HCE15" s="325"/>
      <c r="HCF15" s="325"/>
      <c r="HCG15" s="325"/>
      <c r="HCH15" s="325"/>
      <c r="HCI15" s="325"/>
      <c r="HCJ15" s="325"/>
      <c r="HCK15" s="325"/>
      <c r="HCL15" s="325"/>
      <c r="HCM15" s="325"/>
      <c r="HCN15" s="325"/>
      <c r="HCO15" s="325"/>
      <c r="HCP15" s="325"/>
      <c r="HCQ15" s="325"/>
      <c r="HCR15" s="325"/>
      <c r="HCS15" s="325"/>
      <c r="HCT15" s="325"/>
      <c r="HCU15" s="325"/>
      <c r="HCV15" s="325"/>
      <c r="HCW15" s="325"/>
      <c r="HCX15" s="325"/>
      <c r="HCY15" s="325"/>
      <c r="HCZ15" s="325"/>
      <c r="HDA15" s="325"/>
      <c r="HDB15" s="325"/>
      <c r="HDC15" s="325"/>
      <c r="HDD15" s="325"/>
      <c r="HDE15" s="325"/>
      <c r="HDF15" s="325"/>
      <c r="HDG15" s="325"/>
      <c r="HDH15" s="325"/>
      <c r="HDI15" s="325"/>
      <c r="HDJ15" s="325"/>
      <c r="HDK15" s="325"/>
      <c r="HDL15" s="325"/>
      <c r="HDM15" s="325"/>
      <c r="HDN15" s="325"/>
      <c r="HDO15" s="325"/>
      <c r="HDP15" s="325"/>
      <c r="HDQ15" s="325"/>
      <c r="HDR15" s="325"/>
      <c r="HDS15" s="325"/>
      <c r="HDT15" s="325"/>
      <c r="HDU15" s="325"/>
      <c r="HDV15" s="325"/>
      <c r="HDW15" s="325"/>
      <c r="HDX15" s="325"/>
      <c r="HDY15" s="325"/>
      <c r="HDZ15" s="325"/>
      <c r="HEA15" s="325"/>
      <c r="HEB15" s="325"/>
      <c r="HEC15" s="325"/>
      <c r="HED15" s="325"/>
      <c r="HEE15" s="325"/>
      <c r="HEF15" s="325"/>
      <c r="HEG15" s="325"/>
      <c r="HEH15" s="325"/>
      <c r="HEI15" s="325"/>
      <c r="HEJ15" s="325"/>
      <c r="HEK15" s="325"/>
      <c r="HEL15" s="325"/>
      <c r="HEM15" s="325"/>
      <c r="HEN15" s="325"/>
      <c r="HEO15" s="325"/>
      <c r="HEP15" s="325"/>
      <c r="HEQ15" s="325"/>
      <c r="HER15" s="325"/>
      <c r="HES15" s="325"/>
      <c r="HET15" s="325"/>
      <c r="HEU15" s="325"/>
      <c r="HEV15" s="325"/>
      <c r="HEW15" s="325"/>
      <c r="HEX15" s="325"/>
      <c r="HEY15" s="325"/>
      <c r="HEZ15" s="325"/>
      <c r="HFA15" s="325"/>
      <c r="HFB15" s="325"/>
      <c r="HFC15" s="325"/>
      <c r="HFD15" s="325"/>
      <c r="HFE15" s="325"/>
      <c r="HFF15" s="325"/>
      <c r="HFG15" s="325"/>
      <c r="HFH15" s="325"/>
      <c r="HFI15" s="325"/>
      <c r="HFJ15" s="325"/>
      <c r="HFK15" s="325"/>
      <c r="HFL15" s="325"/>
      <c r="HFM15" s="325"/>
      <c r="HFN15" s="325"/>
      <c r="HFO15" s="325"/>
      <c r="HFP15" s="325"/>
      <c r="HFQ15" s="325"/>
      <c r="HFR15" s="325"/>
      <c r="HFS15" s="325"/>
      <c r="HFT15" s="325"/>
      <c r="HFU15" s="325"/>
      <c r="HFV15" s="325"/>
      <c r="HFW15" s="325"/>
      <c r="HFX15" s="325"/>
      <c r="HFY15" s="325"/>
      <c r="HFZ15" s="325"/>
      <c r="HGA15" s="325"/>
      <c r="HGB15" s="325"/>
      <c r="HGC15" s="325"/>
      <c r="HGD15" s="325"/>
      <c r="HGE15" s="325"/>
      <c r="HGF15" s="325"/>
      <c r="HGG15" s="325"/>
      <c r="HGH15" s="325"/>
      <c r="HGI15" s="325"/>
      <c r="HGJ15" s="325"/>
      <c r="HGK15" s="325"/>
      <c r="HGL15" s="325"/>
      <c r="HGM15" s="325"/>
      <c r="HGN15" s="325"/>
      <c r="HGO15" s="325"/>
      <c r="HGP15" s="325"/>
      <c r="HGQ15" s="325"/>
      <c r="HGR15" s="325"/>
      <c r="HGS15" s="325"/>
      <c r="HGT15" s="325"/>
      <c r="HGU15" s="325"/>
      <c r="HGV15" s="325"/>
      <c r="HGW15" s="325"/>
      <c r="HGX15" s="325"/>
      <c r="HGY15" s="325"/>
      <c r="HGZ15" s="325"/>
      <c r="HHA15" s="325"/>
      <c r="HHB15" s="325"/>
      <c r="HHC15" s="325"/>
      <c r="HHD15" s="325"/>
      <c r="HHE15" s="325"/>
      <c r="HHF15" s="325"/>
      <c r="HHG15" s="325"/>
      <c r="HHH15" s="325"/>
      <c r="HHI15" s="325"/>
      <c r="HHJ15" s="325"/>
      <c r="HHK15" s="325"/>
      <c r="HHL15" s="325"/>
      <c r="HHM15" s="325"/>
      <c r="HHN15" s="325"/>
      <c r="HHO15" s="325"/>
      <c r="HHP15" s="325"/>
      <c r="HHQ15" s="325"/>
      <c r="HHR15" s="325"/>
      <c r="HHS15" s="325"/>
      <c r="HHT15" s="325"/>
      <c r="HHU15" s="325"/>
      <c r="HHV15" s="325"/>
      <c r="HHW15" s="325"/>
      <c r="HHX15" s="325"/>
      <c r="HHY15" s="325"/>
      <c r="HHZ15" s="325"/>
      <c r="HIA15" s="325"/>
      <c r="HIB15" s="325"/>
      <c r="HIC15" s="325"/>
      <c r="HID15" s="325"/>
      <c r="HIE15" s="325"/>
      <c r="HIF15" s="325"/>
      <c r="HIG15" s="325"/>
      <c r="HIH15" s="325"/>
      <c r="HII15" s="325"/>
      <c r="HIJ15" s="325"/>
      <c r="HIK15" s="325"/>
      <c r="HIL15" s="325"/>
      <c r="HIM15" s="325"/>
      <c r="HIN15" s="325"/>
      <c r="HIO15" s="325"/>
      <c r="HIP15" s="325"/>
      <c r="HIQ15" s="325"/>
      <c r="HIR15" s="325"/>
      <c r="HIS15" s="325"/>
      <c r="HIT15" s="325"/>
      <c r="HIU15" s="325"/>
      <c r="HIV15" s="325"/>
      <c r="HIW15" s="325"/>
      <c r="HIX15" s="325"/>
      <c r="HIY15" s="325"/>
      <c r="HIZ15" s="325"/>
      <c r="HJA15" s="325"/>
      <c r="HJB15" s="325"/>
      <c r="HJC15" s="325"/>
      <c r="HJD15" s="325"/>
      <c r="HJE15" s="325"/>
      <c r="HJF15" s="325"/>
      <c r="HJG15" s="325"/>
      <c r="HJH15" s="325"/>
      <c r="HJI15" s="325"/>
      <c r="HJJ15" s="325"/>
      <c r="HJK15" s="325"/>
      <c r="HJL15" s="325"/>
      <c r="HJM15" s="325"/>
      <c r="HJN15" s="325"/>
      <c r="HJO15" s="325"/>
      <c r="HJP15" s="325"/>
      <c r="HJQ15" s="325"/>
      <c r="HJR15" s="325"/>
      <c r="HJS15" s="325"/>
      <c r="HJT15" s="325"/>
      <c r="HJU15" s="325"/>
      <c r="HJV15" s="325"/>
      <c r="HJW15" s="325"/>
      <c r="HJX15" s="325"/>
      <c r="HJY15" s="325"/>
      <c r="HJZ15" s="325"/>
      <c r="HKA15" s="325"/>
      <c r="HKB15" s="325"/>
      <c r="HKC15" s="325"/>
      <c r="HKD15" s="325"/>
      <c r="HKE15" s="325"/>
      <c r="HKF15" s="325"/>
      <c r="HKG15" s="325"/>
      <c r="HKH15" s="325"/>
      <c r="HKI15" s="325"/>
      <c r="HKJ15" s="325"/>
      <c r="HKK15" s="325"/>
      <c r="HKL15" s="325"/>
      <c r="HKM15" s="325"/>
      <c r="HKN15" s="325"/>
      <c r="HKO15" s="325"/>
      <c r="HKP15" s="325"/>
      <c r="HKQ15" s="325"/>
      <c r="HKR15" s="325"/>
      <c r="HKS15" s="325"/>
      <c r="HKT15" s="325"/>
      <c r="HKU15" s="325"/>
      <c r="HKV15" s="325"/>
      <c r="HKW15" s="325"/>
      <c r="HKX15" s="325"/>
      <c r="HKY15" s="325"/>
      <c r="HKZ15" s="325"/>
      <c r="HLA15" s="325"/>
      <c r="HLB15" s="325"/>
      <c r="HLC15" s="325"/>
      <c r="HLD15" s="325"/>
      <c r="HLE15" s="325"/>
      <c r="HLF15" s="325"/>
      <c r="HLG15" s="325"/>
      <c r="HLH15" s="325"/>
      <c r="HLI15" s="325"/>
      <c r="HLJ15" s="325"/>
      <c r="HLK15" s="325"/>
      <c r="HLL15" s="325"/>
      <c r="HLM15" s="325"/>
      <c r="HLN15" s="325"/>
      <c r="HLO15" s="325"/>
      <c r="HLP15" s="325"/>
      <c r="HLQ15" s="325"/>
      <c r="HLR15" s="325"/>
      <c r="HLS15" s="325"/>
      <c r="HLT15" s="325"/>
      <c r="HLU15" s="325"/>
      <c r="HLV15" s="325"/>
      <c r="HLW15" s="325"/>
      <c r="HLX15" s="325"/>
      <c r="HLY15" s="325"/>
      <c r="HLZ15" s="325"/>
      <c r="HMA15" s="325"/>
      <c r="HMB15" s="325"/>
      <c r="HMC15" s="325"/>
      <c r="HMD15" s="325"/>
      <c r="HME15" s="325"/>
      <c r="HMF15" s="325"/>
      <c r="HMG15" s="325"/>
      <c r="HMH15" s="325"/>
      <c r="HMI15" s="325"/>
      <c r="HMJ15" s="325"/>
      <c r="HMK15" s="325"/>
      <c r="HML15" s="325"/>
      <c r="HMM15" s="325"/>
      <c r="HMN15" s="325"/>
      <c r="HMO15" s="325"/>
      <c r="HMP15" s="325"/>
      <c r="HMQ15" s="325"/>
      <c r="HMR15" s="325"/>
      <c r="HMS15" s="325"/>
      <c r="HMT15" s="325"/>
      <c r="HMU15" s="325"/>
      <c r="HMV15" s="325"/>
      <c r="HMW15" s="325"/>
      <c r="HMX15" s="325"/>
      <c r="HMY15" s="325"/>
      <c r="HMZ15" s="325"/>
      <c r="HNA15" s="325"/>
      <c r="HNB15" s="325"/>
      <c r="HNC15" s="325"/>
      <c r="HND15" s="325"/>
      <c r="HNE15" s="325"/>
      <c r="HNF15" s="325"/>
      <c r="HNG15" s="325"/>
      <c r="HNH15" s="325"/>
      <c r="HNI15" s="325"/>
      <c r="HNJ15" s="325"/>
      <c r="HNK15" s="325"/>
      <c r="HNL15" s="325"/>
      <c r="HNM15" s="325"/>
      <c r="HNN15" s="325"/>
      <c r="HNO15" s="325"/>
      <c r="HNP15" s="325"/>
      <c r="HNQ15" s="325"/>
      <c r="HNR15" s="325"/>
      <c r="HNS15" s="325"/>
      <c r="HNT15" s="325"/>
      <c r="HNU15" s="325"/>
      <c r="HNV15" s="325"/>
      <c r="HNW15" s="325"/>
      <c r="HNX15" s="325"/>
      <c r="HNY15" s="325"/>
      <c r="HNZ15" s="325"/>
      <c r="HOA15" s="325"/>
      <c r="HOB15" s="325"/>
      <c r="HOC15" s="325"/>
      <c r="HOD15" s="325"/>
      <c r="HOE15" s="325"/>
      <c r="HOF15" s="325"/>
      <c r="HOG15" s="325"/>
      <c r="HOH15" s="325"/>
      <c r="HOI15" s="325"/>
      <c r="HOJ15" s="325"/>
      <c r="HOK15" s="325"/>
      <c r="HOL15" s="325"/>
      <c r="HOM15" s="325"/>
      <c r="HON15" s="325"/>
      <c r="HOO15" s="325"/>
      <c r="HOP15" s="325"/>
      <c r="HOQ15" s="325"/>
      <c r="HOR15" s="325"/>
      <c r="HOS15" s="325"/>
      <c r="HOT15" s="325"/>
      <c r="HOU15" s="325"/>
      <c r="HOV15" s="325"/>
      <c r="HOW15" s="325"/>
      <c r="HOX15" s="325"/>
      <c r="HOY15" s="325"/>
      <c r="HOZ15" s="325"/>
      <c r="HPA15" s="325"/>
      <c r="HPB15" s="325"/>
      <c r="HPC15" s="325"/>
      <c r="HPD15" s="325"/>
      <c r="HPE15" s="325"/>
      <c r="HPF15" s="325"/>
      <c r="HPG15" s="325"/>
      <c r="HPH15" s="325"/>
      <c r="HPI15" s="325"/>
      <c r="HPJ15" s="325"/>
      <c r="HPK15" s="325"/>
      <c r="HPL15" s="325"/>
      <c r="HPM15" s="325"/>
      <c r="HPN15" s="325"/>
      <c r="HPO15" s="325"/>
      <c r="HPP15" s="325"/>
      <c r="HPQ15" s="325"/>
      <c r="HPR15" s="325"/>
      <c r="HPS15" s="325"/>
      <c r="HPT15" s="325"/>
      <c r="HPU15" s="325"/>
      <c r="HPV15" s="325"/>
      <c r="HPW15" s="325"/>
      <c r="HPX15" s="325"/>
      <c r="HPY15" s="325"/>
      <c r="HPZ15" s="325"/>
      <c r="HQA15" s="325"/>
      <c r="HQB15" s="325"/>
      <c r="HQC15" s="325"/>
      <c r="HQD15" s="325"/>
      <c r="HQE15" s="325"/>
      <c r="HQF15" s="325"/>
      <c r="HQG15" s="325"/>
      <c r="HQH15" s="325"/>
      <c r="HQI15" s="325"/>
      <c r="HQJ15" s="325"/>
      <c r="HQK15" s="325"/>
      <c r="HQL15" s="325"/>
      <c r="HQM15" s="325"/>
      <c r="HQN15" s="325"/>
      <c r="HQO15" s="325"/>
      <c r="HQP15" s="325"/>
      <c r="HQQ15" s="325"/>
      <c r="HQR15" s="325"/>
      <c r="HQS15" s="325"/>
      <c r="HQT15" s="325"/>
      <c r="HQU15" s="325"/>
      <c r="HQV15" s="325"/>
      <c r="HQW15" s="325"/>
      <c r="HQX15" s="325"/>
      <c r="HQY15" s="325"/>
      <c r="HQZ15" s="325"/>
      <c r="HRA15" s="325"/>
      <c r="HRB15" s="325"/>
      <c r="HRC15" s="325"/>
      <c r="HRD15" s="325"/>
      <c r="HRE15" s="325"/>
      <c r="HRF15" s="325"/>
      <c r="HRG15" s="325"/>
      <c r="HRH15" s="325"/>
      <c r="HRI15" s="325"/>
      <c r="HRJ15" s="325"/>
      <c r="HRK15" s="325"/>
      <c r="HRL15" s="325"/>
      <c r="HRM15" s="325"/>
      <c r="HRN15" s="325"/>
      <c r="HRO15" s="325"/>
      <c r="HRP15" s="325"/>
      <c r="HRQ15" s="325"/>
      <c r="HRR15" s="325"/>
      <c r="HRS15" s="325"/>
      <c r="HRT15" s="325"/>
      <c r="HRU15" s="325"/>
      <c r="HRV15" s="325"/>
      <c r="HRW15" s="325"/>
      <c r="HRX15" s="325"/>
      <c r="HRY15" s="325"/>
      <c r="HRZ15" s="325"/>
      <c r="HSA15" s="325"/>
      <c r="HSB15" s="325"/>
      <c r="HSC15" s="325"/>
      <c r="HSD15" s="325"/>
      <c r="HSE15" s="325"/>
      <c r="HSF15" s="325"/>
      <c r="HSG15" s="325"/>
      <c r="HSH15" s="325"/>
      <c r="HSI15" s="325"/>
      <c r="HSJ15" s="325"/>
      <c r="HSK15" s="325"/>
      <c r="HSL15" s="325"/>
      <c r="HSM15" s="325"/>
      <c r="HSN15" s="325"/>
      <c r="HSO15" s="325"/>
      <c r="HSP15" s="325"/>
      <c r="HSQ15" s="325"/>
      <c r="HSR15" s="325"/>
      <c r="HSS15" s="325"/>
      <c r="HST15" s="325"/>
      <c r="HSU15" s="325"/>
      <c r="HSV15" s="325"/>
      <c r="HSW15" s="325"/>
      <c r="HSX15" s="325"/>
      <c r="HSY15" s="325"/>
      <c r="HSZ15" s="325"/>
      <c r="HTA15" s="325"/>
      <c r="HTB15" s="325"/>
      <c r="HTC15" s="325"/>
      <c r="HTD15" s="325"/>
      <c r="HTE15" s="325"/>
      <c r="HTF15" s="325"/>
      <c r="HTG15" s="325"/>
      <c r="HTH15" s="325"/>
      <c r="HTI15" s="325"/>
      <c r="HTJ15" s="325"/>
      <c r="HTK15" s="325"/>
      <c r="HTL15" s="325"/>
      <c r="HTM15" s="325"/>
      <c r="HTN15" s="325"/>
      <c r="HTO15" s="325"/>
      <c r="HTP15" s="325"/>
      <c r="HTQ15" s="325"/>
      <c r="HTR15" s="325"/>
      <c r="HTS15" s="325"/>
      <c r="HTT15" s="325"/>
      <c r="HTU15" s="325"/>
      <c r="HTV15" s="325"/>
      <c r="HTW15" s="325"/>
      <c r="HTX15" s="325"/>
      <c r="HTY15" s="325"/>
      <c r="HTZ15" s="325"/>
      <c r="HUA15" s="325"/>
      <c r="HUB15" s="325"/>
      <c r="HUC15" s="325"/>
      <c r="HUD15" s="325"/>
      <c r="HUE15" s="325"/>
      <c r="HUF15" s="325"/>
      <c r="HUG15" s="325"/>
      <c r="HUH15" s="325"/>
      <c r="HUI15" s="325"/>
      <c r="HUJ15" s="325"/>
      <c r="HUK15" s="325"/>
      <c r="HUL15" s="325"/>
      <c r="HUM15" s="325"/>
      <c r="HUN15" s="325"/>
      <c r="HUO15" s="325"/>
      <c r="HUP15" s="325"/>
      <c r="HUQ15" s="325"/>
      <c r="HUR15" s="325"/>
      <c r="HUS15" s="325"/>
      <c r="HUT15" s="325"/>
      <c r="HUU15" s="325"/>
      <c r="HUV15" s="325"/>
      <c r="HUW15" s="325"/>
      <c r="HUX15" s="325"/>
      <c r="HUY15" s="325"/>
      <c r="HUZ15" s="325"/>
      <c r="HVA15" s="325"/>
      <c r="HVB15" s="325"/>
      <c r="HVC15" s="325"/>
      <c r="HVD15" s="325"/>
      <c r="HVE15" s="325"/>
      <c r="HVF15" s="325"/>
      <c r="HVG15" s="325"/>
      <c r="HVH15" s="325"/>
      <c r="HVI15" s="325"/>
      <c r="HVJ15" s="325"/>
      <c r="HVK15" s="325"/>
      <c r="HVL15" s="325"/>
      <c r="HVM15" s="325"/>
      <c r="HVN15" s="325"/>
      <c r="HVO15" s="325"/>
      <c r="HVP15" s="325"/>
      <c r="HVQ15" s="325"/>
      <c r="HVR15" s="325"/>
      <c r="HVS15" s="325"/>
      <c r="HVT15" s="325"/>
      <c r="HVU15" s="325"/>
      <c r="HVV15" s="325"/>
      <c r="HVW15" s="325"/>
      <c r="HVX15" s="325"/>
      <c r="HVY15" s="325"/>
      <c r="HVZ15" s="325"/>
      <c r="HWA15" s="325"/>
      <c r="HWB15" s="325"/>
      <c r="HWC15" s="325"/>
      <c r="HWD15" s="325"/>
      <c r="HWE15" s="325"/>
      <c r="HWF15" s="325"/>
      <c r="HWG15" s="325"/>
      <c r="HWH15" s="325"/>
      <c r="HWI15" s="325"/>
      <c r="HWJ15" s="325"/>
      <c r="HWK15" s="325"/>
      <c r="HWL15" s="325"/>
      <c r="HWM15" s="325"/>
      <c r="HWN15" s="325"/>
      <c r="HWO15" s="325"/>
      <c r="HWP15" s="325"/>
      <c r="HWQ15" s="325"/>
      <c r="HWR15" s="325"/>
      <c r="HWS15" s="325"/>
      <c r="HWT15" s="325"/>
      <c r="HWU15" s="325"/>
      <c r="HWV15" s="325"/>
      <c r="HWW15" s="325"/>
      <c r="HWX15" s="325"/>
      <c r="HWY15" s="325"/>
      <c r="HWZ15" s="325"/>
      <c r="HXA15" s="325"/>
      <c r="HXB15" s="325"/>
      <c r="HXC15" s="325"/>
      <c r="HXD15" s="325"/>
      <c r="HXE15" s="325"/>
      <c r="HXF15" s="325"/>
      <c r="HXG15" s="325"/>
      <c r="HXH15" s="325"/>
      <c r="HXI15" s="325"/>
      <c r="HXJ15" s="325"/>
      <c r="HXK15" s="325"/>
      <c r="HXL15" s="325"/>
      <c r="HXM15" s="325"/>
      <c r="HXN15" s="325"/>
      <c r="HXO15" s="325"/>
      <c r="HXP15" s="325"/>
      <c r="HXQ15" s="325"/>
      <c r="HXR15" s="325"/>
      <c r="HXS15" s="325"/>
      <c r="HXT15" s="325"/>
      <c r="HXU15" s="325"/>
      <c r="HXV15" s="325"/>
      <c r="HXW15" s="325"/>
      <c r="HXX15" s="325"/>
      <c r="HXY15" s="325"/>
      <c r="HXZ15" s="325"/>
      <c r="HYA15" s="325"/>
      <c r="HYB15" s="325"/>
      <c r="HYC15" s="325"/>
      <c r="HYD15" s="325"/>
      <c r="HYE15" s="325"/>
      <c r="HYF15" s="325"/>
      <c r="HYG15" s="325"/>
      <c r="HYH15" s="325"/>
      <c r="HYI15" s="325"/>
      <c r="HYJ15" s="325"/>
      <c r="HYK15" s="325"/>
      <c r="HYL15" s="325"/>
      <c r="HYM15" s="325"/>
      <c r="HYN15" s="325"/>
      <c r="HYO15" s="325"/>
      <c r="HYP15" s="325"/>
      <c r="HYQ15" s="325"/>
      <c r="HYR15" s="325"/>
      <c r="HYS15" s="325"/>
      <c r="HYT15" s="325"/>
      <c r="HYU15" s="325"/>
      <c r="HYV15" s="325"/>
      <c r="HYW15" s="325"/>
      <c r="HYX15" s="325"/>
      <c r="HYY15" s="325"/>
      <c r="HYZ15" s="325"/>
      <c r="HZA15" s="325"/>
      <c r="HZB15" s="325"/>
      <c r="HZC15" s="325"/>
      <c r="HZD15" s="325"/>
      <c r="HZE15" s="325"/>
      <c r="HZF15" s="325"/>
      <c r="HZG15" s="325"/>
      <c r="HZH15" s="325"/>
      <c r="HZI15" s="325"/>
      <c r="HZJ15" s="325"/>
      <c r="HZK15" s="325"/>
      <c r="HZL15" s="325"/>
      <c r="HZM15" s="325"/>
      <c r="HZN15" s="325"/>
      <c r="HZO15" s="325"/>
      <c r="HZP15" s="325"/>
      <c r="HZQ15" s="325"/>
      <c r="HZR15" s="325"/>
      <c r="HZS15" s="325"/>
      <c r="HZT15" s="325"/>
      <c r="HZU15" s="325"/>
      <c r="HZV15" s="325"/>
      <c r="HZW15" s="325"/>
      <c r="HZX15" s="325"/>
      <c r="HZY15" s="325"/>
      <c r="HZZ15" s="325"/>
      <c r="IAA15" s="325"/>
      <c r="IAB15" s="325"/>
      <c r="IAC15" s="325"/>
      <c r="IAD15" s="325"/>
      <c r="IAE15" s="325"/>
      <c r="IAF15" s="325"/>
      <c r="IAG15" s="325"/>
      <c r="IAH15" s="325"/>
      <c r="IAI15" s="325"/>
      <c r="IAJ15" s="325"/>
      <c r="IAK15" s="325"/>
      <c r="IAL15" s="325"/>
      <c r="IAM15" s="325"/>
      <c r="IAN15" s="325"/>
      <c r="IAO15" s="325"/>
      <c r="IAP15" s="325"/>
      <c r="IAQ15" s="325"/>
      <c r="IAR15" s="325"/>
      <c r="IAS15" s="325"/>
      <c r="IAT15" s="325"/>
      <c r="IAU15" s="325"/>
      <c r="IAV15" s="325"/>
      <c r="IAW15" s="325"/>
      <c r="IAX15" s="325"/>
      <c r="IAY15" s="325"/>
      <c r="IAZ15" s="325"/>
      <c r="IBA15" s="325"/>
      <c r="IBB15" s="325"/>
      <c r="IBC15" s="325"/>
      <c r="IBD15" s="325"/>
      <c r="IBE15" s="325"/>
      <c r="IBF15" s="325"/>
      <c r="IBG15" s="325"/>
      <c r="IBH15" s="325"/>
      <c r="IBI15" s="325"/>
      <c r="IBJ15" s="325"/>
      <c r="IBK15" s="325"/>
      <c r="IBL15" s="325"/>
      <c r="IBM15" s="325"/>
      <c r="IBN15" s="325"/>
      <c r="IBO15" s="325"/>
      <c r="IBP15" s="325"/>
      <c r="IBQ15" s="325"/>
      <c r="IBR15" s="325"/>
      <c r="IBS15" s="325"/>
      <c r="IBT15" s="325"/>
      <c r="IBU15" s="325"/>
      <c r="IBV15" s="325"/>
      <c r="IBW15" s="325"/>
      <c r="IBX15" s="325"/>
      <c r="IBY15" s="325"/>
      <c r="IBZ15" s="325"/>
      <c r="ICA15" s="325"/>
      <c r="ICB15" s="325"/>
      <c r="ICC15" s="325"/>
      <c r="ICD15" s="325"/>
      <c r="ICE15" s="325"/>
      <c r="ICF15" s="325"/>
      <c r="ICG15" s="325"/>
      <c r="ICH15" s="325"/>
      <c r="ICI15" s="325"/>
      <c r="ICJ15" s="325"/>
      <c r="ICK15" s="325"/>
      <c r="ICL15" s="325"/>
      <c r="ICM15" s="325"/>
      <c r="ICN15" s="325"/>
      <c r="ICO15" s="325"/>
      <c r="ICP15" s="325"/>
      <c r="ICQ15" s="325"/>
      <c r="ICR15" s="325"/>
      <c r="ICS15" s="325"/>
      <c r="ICT15" s="325"/>
      <c r="ICU15" s="325"/>
      <c r="ICV15" s="325"/>
      <c r="ICW15" s="325"/>
      <c r="ICX15" s="325"/>
      <c r="ICY15" s="325"/>
      <c r="ICZ15" s="325"/>
      <c r="IDA15" s="325"/>
      <c r="IDB15" s="325"/>
      <c r="IDC15" s="325"/>
      <c r="IDD15" s="325"/>
      <c r="IDE15" s="325"/>
      <c r="IDF15" s="325"/>
      <c r="IDG15" s="325"/>
      <c r="IDH15" s="325"/>
      <c r="IDI15" s="325"/>
      <c r="IDJ15" s="325"/>
      <c r="IDK15" s="325"/>
      <c r="IDL15" s="325"/>
      <c r="IDM15" s="325"/>
      <c r="IDN15" s="325"/>
      <c r="IDO15" s="325"/>
      <c r="IDP15" s="325"/>
      <c r="IDQ15" s="325"/>
      <c r="IDR15" s="325"/>
      <c r="IDS15" s="325"/>
      <c r="IDT15" s="325"/>
      <c r="IDU15" s="325"/>
      <c r="IDV15" s="325"/>
      <c r="IDW15" s="325"/>
      <c r="IDX15" s="325"/>
      <c r="IDY15" s="325"/>
      <c r="IDZ15" s="325"/>
      <c r="IEA15" s="325"/>
      <c r="IEB15" s="325"/>
      <c r="IEC15" s="325"/>
      <c r="IED15" s="325"/>
      <c r="IEE15" s="325"/>
      <c r="IEF15" s="325"/>
      <c r="IEG15" s="325"/>
      <c r="IEH15" s="325"/>
      <c r="IEI15" s="325"/>
      <c r="IEJ15" s="325"/>
      <c r="IEK15" s="325"/>
      <c r="IEL15" s="325"/>
      <c r="IEM15" s="325"/>
      <c r="IEN15" s="325"/>
      <c r="IEO15" s="325"/>
      <c r="IEP15" s="325"/>
      <c r="IEQ15" s="325"/>
      <c r="IER15" s="325"/>
      <c r="IES15" s="325"/>
      <c r="IET15" s="325"/>
      <c r="IEU15" s="325"/>
      <c r="IEV15" s="325"/>
      <c r="IEW15" s="325"/>
      <c r="IEX15" s="325"/>
      <c r="IEY15" s="325"/>
      <c r="IEZ15" s="325"/>
      <c r="IFA15" s="325"/>
      <c r="IFB15" s="325"/>
      <c r="IFC15" s="325"/>
      <c r="IFD15" s="325"/>
      <c r="IFE15" s="325"/>
      <c r="IFF15" s="325"/>
      <c r="IFG15" s="325"/>
      <c r="IFH15" s="325"/>
      <c r="IFI15" s="325"/>
      <c r="IFJ15" s="325"/>
      <c r="IFK15" s="325"/>
      <c r="IFL15" s="325"/>
      <c r="IFM15" s="325"/>
      <c r="IFN15" s="325"/>
      <c r="IFO15" s="325"/>
      <c r="IFP15" s="325"/>
      <c r="IFQ15" s="325"/>
      <c r="IFR15" s="325"/>
      <c r="IFS15" s="325"/>
      <c r="IFT15" s="325"/>
      <c r="IFU15" s="325"/>
      <c r="IFV15" s="325"/>
      <c r="IFW15" s="325"/>
      <c r="IFX15" s="325"/>
      <c r="IFY15" s="325"/>
      <c r="IFZ15" s="325"/>
      <c r="IGA15" s="325"/>
      <c r="IGB15" s="325"/>
      <c r="IGC15" s="325"/>
      <c r="IGD15" s="325"/>
      <c r="IGE15" s="325"/>
      <c r="IGF15" s="325"/>
      <c r="IGG15" s="325"/>
      <c r="IGH15" s="325"/>
      <c r="IGI15" s="325"/>
      <c r="IGJ15" s="325"/>
      <c r="IGK15" s="325"/>
      <c r="IGL15" s="325"/>
      <c r="IGM15" s="325"/>
      <c r="IGN15" s="325"/>
      <c r="IGO15" s="325"/>
      <c r="IGP15" s="325"/>
      <c r="IGQ15" s="325"/>
      <c r="IGR15" s="325"/>
      <c r="IGS15" s="325"/>
      <c r="IGT15" s="325"/>
      <c r="IGU15" s="325"/>
      <c r="IGV15" s="325"/>
      <c r="IGW15" s="325"/>
      <c r="IGX15" s="325"/>
      <c r="IGY15" s="325"/>
      <c r="IGZ15" s="325"/>
      <c r="IHA15" s="325"/>
      <c r="IHB15" s="325"/>
      <c r="IHC15" s="325"/>
      <c r="IHD15" s="325"/>
      <c r="IHE15" s="325"/>
      <c r="IHF15" s="325"/>
      <c r="IHG15" s="325"/>
      <c r="IHH15" s="325"/>
      <c r="IHI15" s="325"/>
      <c r="IHJ15" s="325"/>
      <c r="IHK15" s="325"/>
      <c r="IHL15" s="325"/>
      <c r="IHM15" s="325"/>
      <c r="IHN15" s="325"/>
      <c r="IHO15" s="325"/>
      <c r="IHP15" s="325"/>
      <c r="IHQ15" s="325"/>
      <c r="IHR15" s="325"/>
      <c r="IHS15" s="325"/>
      <c r="IHT15" s="325"/>
      <c r="IHU15" s="325"/>
      <c r="IHV15" s="325"/>
      <c r="IHW15" s="325"/>
      <c r="IHX15" s="325"/>
      <c r="IHY15" s="325"/>
      <c r="IHZ15" s="325"/>
      <c r="IIA15" s="325"/>
      <c r="IIB15" s="325"/>
      <c r="IIC15" s="325"/>
      <c r="IID15" s="325"/>
      <c r="IIE15" s="325"/>
      <c r="IIF15" s="325"/>
      <c r="IIG15" s="325"/>
      <c r="IIH15" s="325"/>
      <c r="III15" s="325"/>
      <c r="IIJ15" s="325"/>
      <c r="IIK15" s="325"/>
      <c r="IIL15" s="325"/>
      <c r="IIM15" s="325"/>
      <c r="IIN15" s="325"/>
      <c r="IIO15" s="325"/>
      <c r="IIP15" s="325"/>
      <c r="IIQ15" s="325"/>
      <c r="IIR15" s="325"/>
      <c r="IIS15" s="325"/>
      <c r="IIT15" s="325"/>
      <c r="IIU15" s="325"/>
      <c r="IIV15" s="325"/>
      <c r="IIW15" s="325"/>
      <c r="IIX15" s="325"/>
      <c r="IIY15" s="325"/>
      <c r="IIZ15" s="325"/>
      <c r="IJA15" s="325"/>
      <c r="IJB15" s="325"/>
      <c r="IJC15" s="325"/>
      <c r="IJD15" s="325"/>
      <c r="IJE15" s="325"/>
      <c r="IJF15" s="325"/>
      <c r="IJG15" s="325"/>
      <c r="IJH15" s="325"/>
      <c r="IJI15" s="325"/>
      <c r="IJJ15" s="325"/>
      <c r="IJK15" s="325"/>
      <c r="IJL15" s="325"/>
      <c r="IJM15" s="325"/>
      <c r="IJN15" s="325"/>
      <c r="IJO15" s="325"/>
      <c r="IJP15" s="325"/>
      <c r="IJQ15" s="325"/>
      <c r="IJR15" s="325"/>
      <c r="IJS15" s="325"/>
      <c r="IJT15" s="325"/>
      <c r="IJU15" s="325"/>
      <c r="IJV15" s="325"/>
      <c r="IJW15" s="325"/>
      <c r="IJX15" s="325"/>
      <c r="IJY15" s="325"/>
      <c r="IJZ15" s="325"/>
      <c r="IKA15" s="325"/>
      <c r="IKB15" s="325"/>
      <c r="IKC15" s="325"/>
      <c r="IKD15" s="325"/>
      <c r="IKE15" s="325"/>
      <c r="IKF15" s="325"/>
      <c r="IKG15" s="325"/>
      <c r="IKH15" s="325"/>
      <c r="IKI15" s="325"/>
      <c r="IKJ15" s="325"/>
      <c r="IKK15" s="325"/>
      <c r="IKL15" s="325"/>
      <c r="IKM15" s="325"/>
      <c r="IKN15" s="325"/>
      <c r="IKO15" s="325"/>
      <c r="IKP15" s="325"/>
      <c r="IKQ15" s="325"/>
      <c r="IKR15" s="325"/>
      <c r="IKS15" s="325"/>
      <c r="IKT15" s="325"/>
      <c r="IKU15" s="325"/>
      <c r="IKV15" s="325"/>
      <c r="IKW15" s="325"/>
      <c r="IKX15" s="325"/>
      <c r="IKY15" s="325"/>
      <c r="IKZ15" s="325"/>
      <c r="ILA15" s="325"/>
      <c r="ILB15" s="325"/>
      <c r="ILC15" s="325"/>
      <c r="ILD15" s="325"/>
      <c r="ILE15" s="325"/>
      <c r="ILF15" s="325"/>
      <c r="ILG15" s="325"/>
      <c r="ILH15" s="325"/>
      <c r="ILI15" s="325"/>
      <c r="ILJ15" s="325"/>
      <c r="ILK15" s="325"/>
      <c r="ILL15" s="325"/>
      <c r="ILM15" s="325"/>
      <c r="ILN15" s="325"/>
      <c r="ILO15" s="325"/>
      <c r="ILP15" s="325"/>
      <c r="ILQ15" s="325"/>
      <c r="ILR15" s="325"/>
      <c r="ILS15" s="325"/>
      <c r="ILT15" s="325"/>
      <c r="ILU15" s="325"/>
      <c r="ILV15" s="325"/>
      <c r="ILW15" s="325"/>
      <c r="ILX15" s="325"/>
      <c r="ILY15" s="325"/>
      <c r="ILZ15" s="325"/>
      <c r="IMA15" s="325"/>
      <c r="IMB15" s="325"/>
      <c r="IMC15" s="325"/>
      <c r="IMD15" s="325"/>
      <c r="IME15" s="325"/>
      <c r="IMF15" s="325"/>
      <c r="IMG15" s="325"/>
      <c r="IMH15" s="325"/>
      <c r="IMI15" s="325"/>
      <c r="IMJ15" s="325"/>
      <c r="IMK15" s="325"/>
      <c r="IML15" s="325"/>
      <c r="IMM15" s="325"/>
      <c r="IMN15" s="325"/>
      <c r="IMO15" s="325"/>
      <c r="IMP15" s="325"/>
      <c r="IMQ15" s="325"/>
      <c r="IMR15" s="325"/>
      <c r="IMS15" s="325"/>
      <c r="IMT15" s="325"/>
      <c r="IMU15" s="325"/>
      <c r="IMV15" s="325"/>
      <c r="IMW15" s="325"/>
      <c r="IMX15" s="325"/>
      <c r="IMY15" s="325"/>
      <c r="IMZ15" s="325"/>
      <c r="INA15" s="325"/>
      <c r="INB15" s="325"/>
      <c r="INC15" s="325"/>
      <c r="IND15" s="325"/>
      <c r="INE15" s="325"/>
      <c r="INF15" s="325"/>
      <c r="ING15" s="325"/>
      <c r="INH15" s="325"/>
      <c r="INI15" s="325"/>
      <c r="INJ15" s="325"/>
      <c r="INK15" s="325"/>
      <c r="INL15" s="325"/>
      <c r="INM15" s="325"/>
      <c r="INN15" s="325"/>
      <c r="INO15" s="325"/>
      <c r="INP15" s="325"/>
      <c r="INQ15" s="325"/>
      <c r="INR15" s="325"/>
      <c r="INS15" s="325"/>
      <c r="INT15" s="325"/>
      <c r="INU15" s="325"/>
      <c r="INV15" s="325"/>
      <c r="INW15" s="325"/>
      <c r="INX15" s="325"/>
      <c r="INY15" s="325"/>
      <c r="INZ15" s="325"/>
      <c r="IOA15" s="325"/>
      <c r="IOB15" s="325"/>
      <c r="IOC15" s="325"/>
      <c r="IOD15" s="325"/>
      <c r="IOE15" s="325"/>
      <c r="IOF15" s="325"/>
      <c r="IOG15" s="325"/>
      <c r="IOH15" s="325"/>
      <c r="IOI15" s="325"/>
      <c r="IOJ15" s="325"/>
      <c r="IOK15" s="325"/>
      <c r="IOL15" s="325"/>
      <c r="IOM15" s="325"/>
      <c r="ION15" s="325"/>
      <c r="IOO15" s="325"/>
      <c r="IOP15" s="325"/>
      <c r="IOQ15" s="325"/>
      <c r="IOR15" s="325"/>
      <c r="IOS15" s="325"/>
      <c r="IOT15" s="325"/>
      <c r="IOU15" s="325"/>
      <c r="IOV15" s="325"/>
      <c r="IOW15" s="325"/>
      <c r="IOX15" s="325"/>
      <c r="IOY15" s="325"/>
      <c r="IOZ15" s="325"/>
      <c r="IPA15" s="325"/>
      <c r="IPB15" s="325"/>
      <c r="IPC15" s="325"/>
      <c r="IPD15" s="325"/>
      <c r="IPE15" s="325"/>
      <c r="IPF15" s="325"/>
      <c r="IPG15" s="325"/>
      <c r="IPH15" s="325"/>
      <c r="IPI15" s="325"/>
      <c r="IPJ15" s="325"/>
      <c r="IPK15" s="325"/>
      <c r="IPL15" s="325"/>
      <c r="IPM15" s="325"/>
      <c r="IPN15" s="325"/>
      <c r="IPO15" s="325"/>
      <c r="IPP15" s="325"/>
      <c r="IPQ15" s="325"/>
      <c r="IPR15" s="325"/>
      <c r="IPS15" s="325"/>
      <c r="IPT15" s="325"/>
      <c r="IPU15" s="325"/>
      <c r="IPV15" s="325"/>
      <c r="IPW15" s="325"/>
      <c r="IPX15" s="325"/>
      <c r="IPY15" s="325"/>
      <c r="IPZ15" s="325"/>
      <c r="IQA15" s="325"/>
      <c r="IQB15" s="325"/>
      <c r="IQC15" s="325"/>
      <c r="IQD15" s="325"/>
      <c r="IQE15" s="325"/>
      <c r="IQF15" s="325"/>
      <c r="IQG15" s="325"/>
      <c r="IQH15" s="325"/>
      <c r="IQI15" s="325"/>
      <c r="IQJ15" s="325"/>
      <c r="IQK15" s="325"/>
      <c r="IQL15" s="325"/>
      <c r="IQM15" s="325"/>
      <c r="IQN15" s="325"/>
      <c r="IQO15" s="325"/>
      <c r="IQP15" s="325"/>
      <c r="IQQ15" s="325"/>
      <c r="IQR15" s="325"/>
      <c r="IQS15" s="325"/>
      <c r="IQT15" s="325"/>
      <c r="IQU15" s="325"/>
      <c r="IQV15" s="325"/>
      <c r="IQW15" s="325"/>
      <c r="IQX15" s="325"/>
      <c r="IQY15" s="325"/>
      <c r="IQZ15" s="325"/>
      <c r="IRA15" s="325"/>
      <c r="IRB15" s="325"/>
      <c r="IRC15" s="325"/>
      <c r="IRD15" s="325"/>
      <c r="IRE15" s="325"/>
      <c r="IRF15" s="325"/>
      <c r="IRG15" s="325"/>
      <c r="IRH15" s="325"/>
      <c r="IRI15" s="325"/>
      <c r="IRJ15" s="325"/>
      <c r="IRK15" s="325"/>
      <c r="IRL15" s="325"/>
      <c r="IRM15" s="325"/>
      <c r="IRN15" s="325"/>
      <c r="IRO15" s="325"/>
      <c r="IRP15" s="325"/>
      <c r="IRQ15" s="325"/>
      <c r="IRR15" s="325"/>
      <c r="IRS15" s="325"/>
      <c r="IRT15" s="325"/>
      <c r="IRU15" s="325"/>
      <c r="IRV15" s="325"/>
      <c r="IRW15" s="325"/>
      <c r="IRX15" s="325"/>
      <c r="IRY15" s="325"/>
      <c r="IRZ15" s="325"/>
      <c r="ISA15" s="325"/>
      <c r="ISB15" s="325"/>
      <c r="ISC15" s="325"/>
      <c r="ISD15" s="325"/>
      <c r="ISE15" s="325"/>
      <c r="ISF15" s="325"/>
      <c r="ISG15" s="325"/>
      <c r="ISH15" s="325"/>
      <c r="ISI15" s="325"/>
      <c r="ISJ15" s="325"/>
      <c r="ISK15" s="325"/>
      <c r="ISL15" s="325"/>
      <c r="ISM15" s="325"/>
      <c r="ISN15" s="325"/>
      <c r="ISO15" s="325"/>
      <c r="ISP15" s="325"/>
      <c r="ISQ15" s="325"/>
      <c r="ISR15" s="325"/>
      <c r="ISS15" s="325"/>
      <c r="IST15" s="325"/>
      <c r="ISU15" s="325"/>
      <c r="ISV15" s="325"/>
      <c r="ISW15" s="325"/>
      <c r="ISX15" s="325"/>
      <c r="ISY15" s="325"/>
      <c r="ISZ15" s="325"/>
      <c r="ITA15" s="325"/>
      <c r="ITB15" s="325"/>
      <c r="ITC15" s="325"/>
      <c r="ITD15" s="325"/>
      <c r="ITE15" s="325"/>
      <c r="ITF15" s="325"/>
      <c r="ITG15" s="325"/>
      <c r="ITH15" s="325"/>
      <c r="ITI15" s="325"/>
      <c r="ITJ15" s="325"/>
      <c r="ITK15" s="325"/>
      <c r="ITL15" s="325"/>
      <c r="ITM15" s="325"/>
      <c r="ITN15" s="325"/>
      <c r="ITO15" s="325"/>
      <c r="ITP15" s="325"/>
      <c r="ITQ15" s="325"/>
      <c r="ITR15" s="325"/>
      <c r="ITS15" s="325"/>
      <c r="ITT15" s="325"/>
      <c r="ITU15" s="325"/>
      <c r="ITV15" s="325"/>
      <c r="ITW15" s="325"/>
      <c r="ITX15" s="325"/>
      <c r="ITY15" s="325"/>
      <c r="ITZ15" s="325"/>
      <c r="IUA15" s="325"/>
      <c r="IUB15" s="325"/>
      <c r="IUC15" s="325"/>
      <c r="IUD15" s="325"/>
      <c r="IUE15" s="325"/>
      <c r="IUF15" s="325"/>
      <c r="IUG15" s="325"/>
      <c r="IUH15" s="325"/>
      <c r="IUI15" s="325"/>
      <c r="IUJ15" s="325"/>
      <c r="IUK15" s="325"/>
      <c r="IUL15" s="325"/>
      <c r="IUM15" s="325"/>
      <c r="IUN15" s="325"/>
      <c r="IUO15" s="325"/>
      <c r="IUP15" s="325"/>
      <c r="IUQ15" s="325"/>
      <c r="IUR15" s="325"/>
      <c r="IUS15" s="325"/>
      <c r="IUT15" s="325"/>
      <c r="IUU15" s="325"/>
      <c r="IUV15" s="325"/>
      <c r="IUW15" s="325"/>
      <c r="IUX15" s="325"/>
      <c r="IUY15" s="325"/>
      <c r="IUZ15" s="325"/>
      <c r="IVA15" s="325"/>
      <c r="IVB15" s="325"/>
      <c r="IVC15" s="325"/>
      <c r="IVD15" s="325"/>
      <c r="IVE15" s="325"/>
      <c r="IVF15" s="325"/>
      <c r="IVG15" s="325"/>
      <c r="IVH15" s="325"/>
      <c r="IVI15" s="325"/>
      <c r="IVJ15" s="325"/>
      <c r="IVK15" s="325"/>
      <c r="IVL15" s="325"/>
      <c r="IVM15" s="325"/>
      <c r="IVN15" s="325"/>
      <c r="IVO15" s="325"/>
      <c r="IVP15" s="325"/>
      <c r="IVQ15" s="325"/>
      <c r="IVR15" s="325"/>
      <c r="IVS15" s="325"/>
      <c r="IVT15" s="325"/>
      <c r="IVU15" s="325"/>
      <c r="IVV15" s="325"/>
      <c r="IVW15" s="325"/>
      <c r="IVX15" s="325"/>
      <c r="IVY15" s="325"/>
      <c r="IVZ15" s="325"/>
      <c r="IWA15" s="325"/>
      <c r="IWB15" s="325"/>
      <c r="IWC15" s="325"/>
      <c r="IWD15" s="325"/>
      <c r="IWE15" s="325"/>
      <c r="IWF15" s="325"/>
      <c r="IWG15" s="325"/>
      <c r="IWH15" s="325"/>
      <c r="IWI15" s="325"/>
      <c r="IWJ15" s="325"/>
      <c r="IWK15" s="325"/>
      <c r="IWL15" s="325"/>
      <c r="IWM15" s="325"/>
      <c r="IWN15" s="325"/>
      <c r="IWO15" s="325"/>
      <c r="IWP15" s="325"/>
      <c r="IWQ15" s="325"/>
      <c r="IWR15" s="325"/>
      <c r="IWS15" s="325"/>
      <c r="IWT15" s="325"/>
      <c r="IWU15" s="325"/>
      <c r="IWV15" s="325"/>
      <c r="IWW15" s="325"/>
      <c r="IWX15" s="325"/>
      <c r="IWY15" s="325"/>
      <c r="IWZ15" s="325"/>
      <c r="IXA15" s="325"/>
      <c r="IXB15" s="325"/>
      <c r="IXC15" s="325"/>
      <c r="IXD15" s="325"/>
      <c r="IXE15" s="325"/>
      <c r="IXF15" s="325"/>
      <c r="IXG15" s="325"/>
      <c r="IXH15" s="325"/>
      <c r="IXI15" s="325"/>
      <c r="IXJ15" s="325"/>
      <c r="IXK15" s="325"/>
      <c r="IXL15" s="325"/>
      <c r="IXM15" s="325"/>
      <c r="IXN15" s="325"/>
      <c r="IXO15" s="325"/>
      <c r="IXP15" s="325"/>
      <c r="IXQ15" s="325"/>
      <c r="IXR15" s="325"/>
      <c r="IXS15" s="325"/>
      <c r="IXT15" s="325"/>
      <c r="IXU15" s="325"/>
      <c r="IXV15" s="325"/>
      <c r="IXW15" s="325"/>
      <c r="IXX15" s="325"/>
      <c r="IXY15" s="325"/>
      <c r="IXZ15" s="325"/>
      <c r="IYA15" s="325"/>
      <c r="IYB15" s="325"/>
      <c r="IYC15" s="325"/>
      <c r="IYD15" s="325"/>
      <c r="IYE15" s="325"/>
      <c r="IYF15" s="325"/>
      <c r="IYG15" s="325"/>
      <c r="IYH15" s="325"/>
      <c r="IYI15" s="325"/>
      <c r="IYJ15" s="325"/>
      <c r="IYK15" s="325"/>
      <c r="IYL15" s="325"/>
      <c r="IYM15" s="325"/>
      <c r="IYN15" s="325"/>
      <c r="IYO15" s="325"/>
      <c r="IYP15" s="325"/>
      <c r="IYQ15" s="325"/>
      <c r="IYR15" s="325"/>
      <c r="IYS15" s="325"/>
      <c r="IYT15" s="325"/>
      <c r="IYU15" s="325"/>
      <c r="IYV15" s="325"/>
      <c r="IYW15" s="325"/>
      <c r="IYX15" s="325"/>
      <c r="IYY15" s="325"/>
      <c r="IYZ15" s="325"/>
      <c r="IZA15" s="325"/>
      <c r="IZB15" s="325"/>
      <c r="IZC15" s="325"/>
      <c r="IZD15" s="325"/>
      <c r="IZE15" s="325"/>
      <c r="IZF15" s="325"/>
      <c r="IZG15" s="325"/>
      <c r="IZH15" s="325"/>
      <c r="IZI15" s="325"/>
      <c r="IZJ15" s="325"/>
      <c r="IZK15" s="325"/>
      <c r="IZL15" s="325"/>
      <c r="IZM15" s="325"/>
      <c r="IZN15" s="325"/>
      <c r="IZO15" s="325"/>
      <c r="IZP15" s="325"/>
      <c r="IZQ15" s="325"/>
      <c r="IZR15" s="325"/>
      <c r="IZS15" s="325"/>
      <c r="IZT15" s="325"/>
      <c r="IZU15" s="325"/>
      <c r="IZV15" s="325"/>
      <c r="IZW15" s="325"/>
      <c r="IZX15" s="325"/>
      <c r="IZY15" s="325"/>
      <c r="IZZ15" s="325"/>
      <c r="JAA15" s="325"/>
      <c r="JAB15" s="325"/>
      <c r="JAC15" s="325"/>
      <c r="JAD15" s="325"/>
      <c r="JAE15" s="325"/>
      <c r="JAF15" s="325"/>
      <c r="JAG15" s="325"/>
      <c r="JAH15" s="325"/>
      <c r="JAI15" s="325"/>
      <c r="JAJ15" s="325"/>
      <c r="JAK15" s="325"/>
      <c r="JAL15" s="325"/>
      <c r="JAM15" s="325"/>
      <c r="JAN15" s="325"/>
      <c r="JAO15" s="325"/>
      <c r="JAP15" s="325"/>
      <c r="JAQ15" s="325"/>
      <c r="JAR15" s="325"/>
      <c r="JAS15" s="325"/>
      <c r="JAT15" s="325"/>
      <c r="JAU15" s="325"/>
      <c r="JAV15" s="325"/>
      <c r="JAW15" s="325"/>
      <c r="JAX15" s="325"/>
      <c r="JAY15" s="325"/>
      <c r="JAZ15" s="325"/>
      <c r="JBA15" s="325"/>
      <c r="JBB15" s="325"/>
      <c r="JBC15" s="325"/>
      <c r="JBD15" s="325"/>
      <c r="JBE15" s="325"/>
      <c r="JBF15" s="325"/>
      <c r="JBG15" s="325"/>
      <c r="JBH15" s="325"/>
      <c r="JBI15" s="325"/>
      <c r="JBJ15" s="325"/>
      <c r="JBK15" s="325"/>
      <c r="JBL15" s="325"/>
      <c r="JBM15" s="325"/>
      <c r="JBN15" s="325"/>
      <c r="JBO15" s="325"/>
      <c r="JBP15" s="325"/>
      <c r="JBQ15" s="325"/>
      <c r="JBR15" s="325"/>
      <c r="JBS15" s="325"/>
      <c r="JBT15" s="325"/>
      <c r="JBU15" s="325"/>
      <c r="JBV15" s="325"/>
      <c r="JBW15" s="325"/>
      <c r="JBX15" s="325"/>
      <c r="JBY15" s="325"/>
      <c r="JBZ15" s="325"/>
      <c r="JCA15" s="325"/>
      <c r="JCB15" s="325"/>
      <c r="JCC15" s="325"/>
      <c r="JCD15" s="325"/>
      <c r="JCE15" s="325"/>
      <c r="JCF15" s="325"/>
      <c r="JCG15" s="325"/>
      <c r="JCH15" s="325"/>
      <c r="JCI15" s="325"/>
      <c r="JCJ15" s="325"/>
      <c r="JCK15" s="325"/>
      <c r="JCL15" s="325"/>
      <c r="JCM15" s="325"/>
      <c r="JCN15" s="325"/>
      <c r="JCO15" s="325"/>
      <c r="JCP15" s="325"/>
      <c r="JCQ15" s="325"/>
      <c r="JCR15" s="325"/>
      <c r="JCS15" s="325"/>
      <c r="JCT15" s="325"/>
      <c r="JCU15" s="325"/>
      <c r="JCV15" s="325"/>
      <c r="JCW15" s="325"/>
      <c r="JCX15" s="325"/>
      <c r="JCY15" s="325"/>
      <c r="JCZ15" s="325"/>
      <c r="JDA15" s="325"/>
      <c r="JDB15" s="325"/>
      <c r="JDC15" s="325"/>
      <c r="JDD15" s="325"/>
      <c r="JDE15" s="325"/>
      <c r="JDF15" s="325"/>
      <c r="JDG15" s="325"/>
      <c r="JDH15" s="325"/>
      <c r="JDI15" s="325"/>
      <c r="JDJ15" s="325"/>
      <c r="JDK15" s="325"/>
      <c r="JDL15" s="325"/>
      <c r="JDM15" s="325"/>
      <c r="JDN15" s="325"/>
      <c r="JDO15" s="325"/>
      <c r="JDP15" s="325"/>
      <c r="JDQ15" s="325"/>
      <c r="JDR15" s="325"/>
      <c r="JDS15" s="325"/>
      <c r="JDT15" s="325"/>
      <c r="JDU15" s="325"/>
      <c r="JDV15" s="325"/>
      <c r="JDW15" s="325"/>
      <c r="JDX15" s="325"/>
      <c r="JDY15" s="325"/>
      <c r="JDZ15" s="325"/>
      <c r="JEA15" s="325"/>
      <c r="JEB15" s="325"/>
      <c r="JEC15" s="325"/>
      <c r="JED15" s="325"/>
      <c r="JEE15" s="325"/>
      <c r="JEF15" s="325"/>
      <c r="JEG15" s="325"/>
      <c r="JEH15" s="325"/>
      <c r="JEI15" s="325"/>
      <c r="JEJ15" s="325"/>
      <c r="JEK15" s="325"/>
      <c r="JEL15" s="325"/>
      <c r="JEM15" s="325"/>
      <c r="JEN15" s="325"/>
      <c r="JEO15" s="325"/>
      <c r="JEP15" s="325"/>
      <c r="JEQ15" s="325"/>
      <c r="JER15" s="325"/>
      <c r="JES15" s="325"/>
      <c r="JET15" s="325"/>
      <c r="JEU15" s="325"/>
      <c r="JEV15" s="325"/>
      <c r="JEW15" s="325"/>
      <c r="JEX15" s="325"/>
      <c r="JEY15" s="325"/>
      <c r="JEZ15" s="325"/>
      <c r="JFA15" s="325"/>
      <c r="JFB15" s="325"/>
      <c r="JFC15" s="325"/>
      <c r="JFD15" s="325"/>
      <c r="JFE15" s="325"/>
      <c r="JFF15" s="325"/>
      <c r="JFG15" s="325"/>
      <c r="JFH15" s="325"/>
      <c r="JFI15" s="325"/>
      <c r="JFJ15" s="325"/>
      <c r="JFK15" s="325"/>
      <c r="JFL15" s="325"/>
      <c r="JFM15" s="325"/>
      <c r="JFN15" s="325"/>
      <c r="JFO15" s="325"/>
      <c r="JFP15" s="325"/>
      <c r="JFQ15" s="325"/>
      <c r="JFR15" s="325"/>
      <c r="JFS15" s="325"/>
      <c r="JFT15" s="325"/>
      <c r="JFU15" s="325"/>
      <c r="JFV15" s="325"/>
      <c r="JFW15" s="325"/>
      <c r="JFX15" s="325"/>
      <c r="JFY15" s="325"/>
      <c r="JFZ15" s="325"/>
      <c r="JGA15" s="325"/>
      <c r="JGB15" s="325"/>
      <c r="JGC15" s="325"/>
      <c r="JGD15" s="325"/>
      <c r="JGE15" s="325"/>
      <c r="JGF15" s="325"/>
      <c r="JGG15" s="325"/>
      <c r="JGH15" s="325"/>
      <c r="JGI15" s="325"/>
      <c r="JGJ15" s="325"/>
      <c r="JGK15" s="325"/>
      <c r="JGL15" s="325"/>
      <c r="JGM15" s="325"/>
      <c r="JGN15" s="325"/>
      <c r="JGO15" s="325"/>
      <c r="JGP15" s="325"/>
      <c r="JGQ15" s="325"/>
      <c r="JGR15" s="325"/>
      <c r="JGS15" s="325"/>
      <c r="JGT15" s="325"/>
      <c r="JGU15" s="325"/>
      <c r="JGV15" s="325"/>
      <c r="JGW15" s="325"/>
      <c r="JGX15" s="325"/>
      <c r="JGY15" s="325"/>
      <c r="JGZ15" s="325"/>
      <c r="JHA15" s="325"/>
      <c r="JHB15" s="325"/>
      <c r="JHC15" s="325"/>
      <c r="JHD15" s="325"/>
      <c r="JHE15" s="325"/>
      <c r="JHF15" s="325"/>
      <c r="JHG15" s="325"/>
      <c r="JHH15" s="325"/>
      <c r="JHI15" s="325"/>
      <c r="JHJ15" s="325"/>
      <c r="JHK15" s="325"/>
      <c r="JHL15" s="325"/>
      <c r="JHM15" s="325"/>
      <c r="JHN15" s="325"/>
      <c r="JHO15" s="325"/>
      <c r="JHP15" s="325"/>
      <c r="JHQ15" s="325"/>
      <c r="JHR15" s="325"/>
      <c r="JHS15" s="325"/>
      <c r="JHT15" s="325"/>
      <c r="JHU15" s="325"/>
      <c r="JHV15" s="325"/>
      <c r="JHW15" s="325"/>
      <c r="JHX15" s="325"/>
      <c r="JHY15" s="325"/>
      <c r="JHZ15" s="325"/>
      <c r="JIA15" s="325"/>
      <c r="JIB15" s="325"/>
      <c r="JIC15" s="325"/>
      <c r="JID15" s="325"/>
      <c r="JIE15" s="325"/>
      <c r="JIF15" s="325"/>
      <c r="JIG15" s="325"/>
      <c r="JIH15" s="325"/>
      <c r="JII15" s="325"/>
      <c r="JIJ15" s="325"/>
      <c r="JIK15" s="325"/>
      <c r="JIL15" s="325"/>
      <c r="JIM15" s="325"/>
      <c r="JIN15" s="325"/>
      <c r="JIO15" s="325"/>
      <c r="JIP15" s="325"/>
      <c r="JIQ15" s="325"/>
      <c r="JIR15" s="325"/>
      <c r="JIS15" s="325"/>
      <c r="JIT15" s="325"/>
      <c r="JIU15" s="325"/>
      <c r="JIV15" s="325"/>
      <c r="JIW15" s="325"/>
      <c r="JIX15" s="325"/>
      <c r="JIY15" s="325"/>
      <c r="JIZ15" s="325"/>
      <c r="JJA15" s="325"/>
      <c r="JJB15" s="325"/>
      <c r="JJC15" s="325"/>
      <c r="JJD15" s="325"/>
      <c r="JJE15" s="325"/>
      <c r="JJF15" s="325"/>
      <c r="JJG15" s="325"/>
      <c r="JJH15" s="325"/>
      <c r="JJI15" s="325"/>
      <c r="JJJ15" s="325"/>
      <c r="JJK15" s="325"/>
      <c r="JJL15" s="325"/>
      <c r="JJM15" s="325"/>
      <c r="JJN15" s="325"/>
      <c r="JJO15" s="325"/>
      <c r="JJP15" s="325"/>
      <c r="JJQ15" s="325"/>
      <c r="JJR15" s="325"/>
      <c r="JJS15" s="325"/>
      <c r="JJT15" s="325"/>
      <c r="JJU15" s="325"/>
      <c r="JJV15" s="325"/>
      <c r="JJW15" s="325"/>
      <c r="JJX15" s="325"/>
      <c r="JJY15" s="325"/>
      <c r="JJZ15" s="325"/>
      <c r="JKA15" s="325"/>
      <c r="JKB15" s="325"/>
      <c r="JKC15" s="325"/>
      <c r="JKD15" s="325"/>
      <c r="JKE15" s="325"/>
      <c r="JKF15" s="325"/>
      <c r="JKG15" s="325"/>
      <c r="JKH15" s="325"/>
      <c r="JKI15" s="325"/>
      <c r="JKJ15" s="325"/>
      <c r="JKK15" s="325"/>
      <c r="JKL15" s="325"/>
      <c r="JKM15" s="325"/>
      <c r="JKN15" s="325"/>
      <c r="JKO15" s="325"/>
      <c r="JKP15" s="325"/>
      <c r="JKQ15" s="325"/>
      <c r="JKR15" s="325"/>
      <c r="JKS15" s="325"/>
      <c r="JKT15" s="325"/>
      <c r="JKU15" s="325"/>
      <c r="JKV15" s="325"/>
      <c r="JKW15" s="325"/>
      <c r="JKX15" s="325"/>
      <c r="JKY15" s="325"/>
      <c r="JKZ15" s="325"/>
      <c r="JLA15" s="325"/>
      <c r="JLB15" s="325"/>
      <c r="JLC15" s="325"/>
      <c r="JLD15" s="325"/>
      <c r="JLE15" s="325"/>
      <c r="JLF15" s="325"/>
      <c r="JLG15" s="325"/>
      <c r="JLH15" s="325"/>
      <c r="JLI15" s="325"/>
      <c r="JLJ15" s="325"/>
      <c r="JLK15" s="325"/>
      <c r="JLL15" s="325"/>
      <c r="JLM15" s="325"/>
      <c r="JLN15" s="325"/>
      <c r="JLO15" s="325"/>
      <c r="JLP15" s="325"/>
      <c r="JLQ15" s="325"/>
      <c r="JLR15" s="325"/>
      <c r="JLS15" s="325"/>
      <c r="JLT15" s="325"/>
      <c r="JLU15" s="325"/>
      <c r="JLV15" s="325"/>
      <c r="JLW15" s="325"/>
      <c r="JLX15" s="325"/>
      <c r="JLY15" s="325"/>
      <c r="JLZ15" s="325"/>
      <c r="JMA15" s="325"/>
      <c r="JMB15" s="325"/>
      <c r="JMC15" s="325"/>
      <c r="JMD15" s="325"/>
      <c r="JME15" s="325"/>
      <c r="JMF15" s="325"/>
      <c r="JMG15" s="325"/>
      <c r="JMH15" s="325"/>
      <c r="JMI15" s="325"/>
      <c r="JMJ15" s="325"/>
      <c r="JMK15" s="325"/>
      <c r="JML15" s="325"/>
      <c r="JMM15" s="325"/>
      <c r="JMN15" s="325"/>
      <c r="JMO15" s="325"/>
      <c r="JMP15" s="325"/>
      <c r="JMQ15" s="325"/>
      <c r="JMR15" s="325"/>
      <c r="JMS15" s="325"/>
      <c r="JMT15" s="325"/>
      <c r="JMU15" s="325"/>
      <c r="JMV15" s="325"/>
      <c r="JMW15" s="325"/>
      <c r="JMX15" s="325"/>
      <c r="JMY15" s="325"/>
      <c r="JMZ15" s="325"/>
      <c r="JNA15" s="325"/>
      <c r="JNB15" s="325"/>
      <c r="JNC15" s="325"/>
      <c r="JND15" s="325"/>
      <c r="JNE15" s="325"/>
      <c r="JNF15" s="325"/>
      <c r="JNG15" s="325"/>
      <c r="JNH15" s="325"/>
      <c r="JNI15" s="325"/>
      <c r="JNJ15" s="325"/>
      <c r="JNK15" s="325"/>
      <c r="JNL15" s="325"/>
      <c r="JNM15" s="325"/>
      <c r="JNN15" s="325"/>
      <c r="JNO15" s="325"/>
      <c r="JNP15" s="325"/>
      <c r="JNQ15" s="325"/>
      <c r="JNR15" s="325"/>
      <c r="JNS15" s="325"/>
      <c r="JNT15" s="325"/>
      <c r="JNU15" s="325"/>
      <c r="JNV15" s="325"/>
      <c r="JNW15" s="325"/>
      <c r="JNX15" s="325"/>
      <c r="JNY15" s="325"/>
      <c r="JNZ15" s="325"/>
      <c r="JOA15" s="325"/>
      <c r="JOB15" s="325"/>
      <c r="JOC15" s="325"/>
      <c r="JOD15" s="325"/>
      <c r="JOE15" s="325"/>
      <c r="JOF15" s="325"/>
      <c r="JOG15" s="325"/>
      <c r="JOH15" s="325"/>
      <c r="JOI15" s="325"/>
      <c r="JOJ15" s="325"/>
      <c r="JOK15" s="325"/>
      <c r="JOL15" s="325"/>
      <c r="JOM15" s="325"/>
      <c r="JON15" s="325"/>
      <c r="JOO15" s="325"/>
      <c r="JOP15" s="325"/>
      <c r="JOQ15" s="325"/>
      <c r="JOR15" s="325"/>
      <c r="JOS15" s="325"/>
      <c r="JOT15" s="325"/>
      <c r="JOU15" s="325"/>
      <c r="JOV15" s="325"/>
      <c r="JOW15" s="325"/>
      <c r="JOX15" s="325"/>
      <c r="JOY15" s="325"/>
      <c r="JOZ15" s="325"/>
      <c r="JPA15" s="325"/>
      <c r="JPB15" s="325"/>
      <c r="JPC15" s="325"/>
      <c r="JPD15" s="325"/>
      <c r="JPE15" s="325"/>
      <c r="JPF15" s="325"/>
      <c r="JPG15" s="325"/>
      <c r="JPH15" s="325"/>
      <c r="JPI15" s="325"/>
      <c r="JPJ15" s="325"/>
      <c r="JPK15" s="325"/>
      <c r="JPL15" s="325"/>
      <c r="JPM15" s="325"/>
      <c r="JPN15" s="325"/>
      <c r="JPO15" s="325"/>
      <c r="JPP15" s="325"/>
      <c r="JPQ15" s="325"/>
      <c r="JPR15" s="325"/>
      <c r="JPS15" s="325"/>
      <c r="JPT15" s="325"/>
      <c r="JPU15" s="325"/>
      <c r="JPV15" s="325"/>
      <c r="JPW15" s="325"/>
      <c r="JPX15" s="325"/>
      <c r="JPY15" s="325"/>
      <c r="JPZ15" s="325"/>
      <c r="JQA15" s="325"/>
      <c r="JQB15" s="325"/>
      <c r="JQC15" s="325"/>
      <c r="JQD15" s="325"/>
      <c r="JQE15" s="325"/>
      <c r="JQF15" s="325"/>
      <c r="JQG15" s="325"/>
      <c r="JQH15" s="325"/>
      <c r="JQI15" s="325"/>
      <c r="JQJ15" s="325"/>
      <c r="JQK15" s="325"/>
      <c r="JQL15" s="325"/>
      <c r="JQM15" s="325"/>
      <c r="JQN15" s="325"/>
      <c r="JQO15" s="325"/>
      <c r="JQP15" s="325"/>
      <c r="JQQ15" s="325"/>
      <c r="JQR15" s="325"/>
      <c r="JQS15" s="325"/>
      <c r="JQT15" s="325"/>
      <c r="JQU15" s="325"/>
      <c r="JQV15" s="325"/>
      <c r="JQW15" s="325"/>
      <c r="JQX15" s="325"/>
      <c r="JQY15" s="325"/>
      <c r="JQZ15" s="325"/>
      <c r="JRA15" s="325"/>
      <c r="JRB15" s="325"/>
      <c r="JRC15" s="325"/>
      <c r="JRD15" s="325"/>
      <c r="JRE15" s="325"/>
      <c r="JRF15" s="325"/>
      <c r="JRG15" s="325"/>
      <c r="JRH15" s="325"/>
      <c r="JRI15" s="325"/>
      <c r="JRJ15" s="325"/>
      <c r="JRK15" s="325"/>
      <c r="JRL15" s="325"/>
      <c r="JRM15" s="325"/>
      <c r="JRN15" s="325"/>
      <c r="JRO15" s="325"/>
      <c r="JRP15" s="325"/>
      <c r="JRQ15" s="325"/>
      <c r="JRR15" s="325"/>
      <c r="JRS15" s="325"/>
      <c r="JRT15" s="325"/>
      <c r="JRU15" s="325"/>
      <c r="JRV15" s="325"/>
      <c r="JRW15" s="325"/>
      <c r="JRX15" s="325"/>
      <c r="JRY15" s="325"/>
      <c r="JRZ15" s="325"/>
      <c r="JSA15" s="325"/>
      <c r="JSB15" s="325"/>
      <c r="JSC15" s="325"/>
      <c r="JSD15" s="325"/>
      <c r="JSE15" s="325"/>
      <c r="JSF15" s="325"/>
      <c r="JSG15" s="325"/>
      <c r="JSH15" s="325"/>
      <c r="JSI15" s="325"/>
      <c r="JSJ15" s="325"/>
      <c r="JSK15" s="325"/>
      <c r="JSL15" s="325"/>
      <c r="JSM15" s="325"/>
      <c r="JSN15" s="325"/>
      <c r="JSO15" s="325"/>
      <c r="JSP15" s="325"/>
      <c r="JSQ15" s="325"/>
      <c r="JSR15" s="325"/>
      <c r="JSS15" s="325"/>
      <c r="JST15" s="325"/>
      <c r="JSU15" s="325"/>
      <c r="JSV15" s="325"/>
      <c r="JSW15" s="325"/>
      <c r="JSX15" s="325"/>
      <c r="JSY15" s="325"/>
      <c r="JSZ15" s="325"/>
      <c r="JTA15" s="325"/>
      <c r="JTB15" s="325"/>
      <c r="JTC15" s="325"/>
      <c r="JTD15" s="325"/>
      <c r="JTE15" s="325"/>
      <c r="JTF15" s="325"/>
      <c r="JTG15" s="325"/>
      <c r="JTH15" s="325"/>
      <c r="JTI15" s="325"/>
      <c r="JTJ15" s="325"/>
      <c r="JTK15" s="325"/>
      <c r="JTL15" s="325"/>
      <c r="JTM15" s="325"/>
      <c r="JTN15" s="325"/>
      <c r="JTO15" s="325"/>
      <c r="JTP15" s="325"/>
      <c r="JTQ15" s="325"/>
      <c r="JTR15" s="325"/>
      <c r="JTS15" s="325"/>
      <c r="JTT15" s="325"/>
      <c r="JTU15" s="325"/>
      <c r="JTV15" s="325"/>
      <c r="JTW15" s="325"/>
      <c r="JTX15" s="325"/>
      <c r="JTY15" s="325"/>
      <c r="JTZ15" s="325"/>
      <c r="JUA15" s="325"/>
      <c r="JUB15" s="325"/>
      <c r="JUC15" s="325"/>
      <c r="JUD15" s="325"/>
      <c r="JUE15" s="325"/>
      <c r="JUF15" s="325"/>
      <c r="JUG15" s="325"/>
      <c r="JUH15" s="325"/>
      <c r="JUI15" s="325"/>
      <c r="JUJ15" s="325"/>
      <c r="JUK15" s="325"/>
      <c r="JUL15" s="325"/>
      <c r="JUM15" s="325"/>
      <c r="JUN15" s="325"/>
      <c r="JUO15" s="325"/>
      <c r="JUP15" s="325"/>
      <c r="JUQ15" s="325"/>
      <c r="JUR15" s="325"/>
      <c r="JUS15" s="325"/>
      <c r="JUT15" s="325"/>
      <c r="JUU15" s="325"/>
      <c r="JUV15" s="325"/>
      <c r="JUW15" s="325"/>
      <c r="JUX15" s="325"/>
      <c r="JUY15" s="325"/>
      <c r="JUZ15" s="325"/>
      <c r="JVA15" s="325"/>
      <c r="JVB15" s="325"/>
      <c r="JVC15" s="325"/>
      <c r="JVD15" s="325"/>
      <c r="JVE15" s="325"/>
      <c r="JVF15" s="325"/>
      <c r="JVG15" s="325"/>
      <c r="JVH15" s="325"/>
      <c r="JVI15" s="325"/>
      <c r="JVJ15" s="325"/>
      <c r="JVK15" s="325"/>
      <c r="JVL15" s="325"/>
      <c r="JVM15" s="325"/>
      <c r="JVN15" s="325"/>
      <c r="JVO15" s="325"/>
      <c r="JVP15" s="325"/>
      <c r="JVQ15" s="325"/>
      <c r="JVR15" s="325"/>
      <c r="JVS15" s="325"/>
      <c r="JVT15" s="325"/>
      <c r="JVU15" s="325"/>
      <c r="JVV15" s="325"/>
      <c r="JVW15" s="325"/>
      <c r="JVX15" s="325"/>
      <c r="JVY15" s="325"/>
      <c r="JVZ15" s="325"/>
      <c r="JWA15" s="325"/>
      <c r="JWB15" s="325"/>
      <c r="JWC15" s="325"/>
      <c r="JWD15" s="325"/>
      <c r="JWE15" s="325"/>
      <c r="JWF15" s="325"/>
      <c r="JWG15" s="325"/>
      <c r="JWH15" s="325"/>
      <c r="JWI15" s="325"/>
      <c r="JWJ15" s="325"/>
      <c r="JWK15" s="325"/>
      <c r="JWL15" s="325"/>
      <c r="JWM15" s="325"/>
      <c r="JWN15" s="325"/>
      <c r="JWO15" s="325"/>
      <c r="JWP15" s="325"/>
      <c r="JWQ15" s="325"/>
      <c r="JWR15" s="325"/>
      <c r="JWS15" s="325"/>
      <c r="JWT15" s="325"/>
      <c r="JWU15" s="325"/>
      <c r="JWV15" s="325"/>
      <c r="JWW15" s="325"/>
      <c r="JWX15" s="325"/>
      <c r="JWY15" s="325"/>
      <c r="JWZ15" s="325"/>
      <c r="JXA15" s="325"/>
      <c r="JXB15" s="325"/>
      <c r="JXC15" s="325"/>
      <c r="JXD15" s="325"/>
      <c r="JXE15" s="325"/>
      <c r="JXF15" s="325"/>
      <c r="JXG15" s="325"/>
      <c r="JXH15" s="325"/>
      <c r="JXI15" s="325"/>
      <c r="JXJ15" s="325"/>
      <c r="JXK15" s="325"/>
      <c r="JXL15" s="325"/>
      <c r="JXM15" s="325"/>
      <c r="JXN15" s="325"/>
      <c r="JXO15" s="325"/>
      <c r="JXP15" s="325"/>
      <c r="JXQ15" s="325"/>
      <c r="JXR15" s="325"/>
      <c r="JXS15" s="325"/>
      <c r="JXT15" s="325"/>
      <c r="JXU15" s="325"/>
      <c r="JXV15" s="325"/>
      <c r="JXW15" s="325"/>
      <c r="JXX15" s="325"/>
      <c r="JXY15" s="325"/>
      <c r="JXZ15" s="325"/>
      <c r="JYA15" s="325"/>
      <c r="JYB15" s="325"/>
      <c r="JYC15" s="325"/>
      <c r="JYD15" s="325"/>
      <c r="JYE15" s="325"/>
      <c r="JYF15" s="325"/>
      <c r="JYG15" s="325"/>
      <c r="JYH15" s="325"/>
      <c r="JYI15" s="325"/>
      <c r="JYJ15" s="325"/>
      <c r="JYK15" s="325"/>
      <c r="JYL15" s="325"/>
      <c r="JYM15" s="325"/>
      <c r="JYN15" s="325"/>
      <c r="JYO15" s="325"/>
      <c r="JYP15" s="325"/>
      <c r="JYQ15" s="325"/>
      <c r="JYR15" s="325"/>
      <c r="JYS15" s="325"/>
      <c r="JYT15" s="325"/>
      <c r="JYU15" s="325"/>
      <c r="JYV15" s="325"/>
      <c r="JYW15" s="325"/>
      <c r="JYX15" s="325"/>
      <c r="JYY15" s="325"/>
      <c r="JYZ15" s="325"/>
      <c r="JZA15" s="325"/>
      <c r="JZB15" s="325"/>
      <c r="JZC15" s="325"/>
      <c r="JZD15" s="325"/>
      <c r="JZE15" s="325"/>
      <c r="JZF15" s="325"/>
      <c r="JZG15" s="325"/>
      <c r="JZH15" s="325"/>
      <c r="JZI15" s="325"/>
      <c r="JZJ15" s="325"/>
      <c r="JZK15" s="325"/>
      <c r="JZL15" s="325"/>
      <c r="JZM15" s="325"/>
      <c r="JZN15" s="325"/>
      <c r="JZO15" s="325"/>
      <c r="JZP15" s="325"/>
      <c r="JZQ15" s="325"/>
      <c r="JZR15" s="325"/>
      <c r="JZS15" s="325"/>
      <c r="JZT15" s="325"/>
      <c r="JZU15" s="325"/>
      <c r="JZV15" s="325"/>
      <c r="JZW15" s="325"/>
      <c r="JZX15" s="325"/>
      <c r="JZY15" s="325"/>
      <c r="JZZ15" s="325"/>
      <c r="KAA15" s="325"/>
      <c r="KAB15" s="325"/>
      <c r="KAC15" s="325"/>
      <c r="KAD15" s="325"/>
      <c r="KAE15" s="325"/>
      <c r="KAF15" s="325"/>
      <c r="KAG15" s="325"/>
      <c r="KAH15" s="325"/>
      <c r="KAI15" s="325"/>
      <c r="KAJ15" s="325"/>
      <c r="KAK15" s="325"/>
      <c r="KAL15" s="325"/>
      <c r="KAM15" s="325"/>
      <c r="KAN15" s="325"/>
      <c r="KAO15" s="325"/>
      <c r="KAP15" s="325"/>
      <c r="KAQ15" s="325"/>
      <c r="KAR15" s="325"/>
      <c r="KAS15" s="325"/>
      <c r="KAT15" s="325"/>
      <c r="KAU15" s="325"/>
      <c r="KAV15" s="325"/>
      <c r="KAW15" s="325"/>
      <c r="KAX15" s="325"/>
      <c r="KAY15" s="325"/>
      <c r="KAZ15" s="325"/>
      <c r="KBA15" s="325"/>
      <c r="KBB15" s="325"/>
      <c r="KBC15" s="325"/>
      <c r="KBD15" s="325"/>
      <c r="KBE15" s="325"/>
      <c r="KBF15" s="325"/>
      <c r="KBG15" s="325"/>
      <c r="KBH15" s="325"/>
      <c r="KBI15" s="325"/>
      <c r="KBJ15" s="325"/>
      <c r="KBK15" s="325"/>
      <c r="KBL15" s="325"/>
      <c r="KBM15" s="325"/>
      <c r="KBN15" s="325"/>
      <c r="KBO15" s="325"/>
      <c r="KBP15" s="325"/>
      <c r="KBQ15" s="325"/>
      <c r="KBR15" s="325"/>
      <c r="KBS15" s="325"/>
      <c r="KBT15" s="325"/>
      <c r="KBU15" s="325"/>
      <c r="KBV15" s="325"/>
      <c r="KBW15" s="325"/>
      <c r="KBX15" s="325"/>
      <c r="KBY15" s="325"/>
      <c r="KBZ15" s="325"/>
      <c r="KCA15" s="325"/>
      <c r="KCB15" s="325"/>
      <c r="KCC15" s="325"/>
      <c r="KCD15" s="325"/>
      <c r="KCE15" s="325"/>
      <c r="KCF15" s="325"/>
      <c r="KCG15" s="325"/>
      <c r="KCH15" s="325"/>
      <c r="KCI15" s="325"/>
      <c r="KCJ15" s="325"/>
      <c r="KCK15" s="325"/>
      <c r="KCL15" s="325"/>
      <c r="KCM15" s="325"/>
      <c r="KCN15" s="325"/>
      <c r="KCO15" s="325"/>
      <c r="KCP15" s="325"/>
      <c r="KCQ15" s="325"/>
      <c r="KCR15" s="325"/>
      <c r="KCS15" s="325"/>
      <c r="KCT15" s="325"/>
      <c r="KCU15" s="325"/>
      <c r="KCV15" s="325"/>
      <c r="KCW15" s="325"/>
      <c r="KCX15" s="325"/>
      <c r="KCY15" s="325"/>
      <c r="KCZ15" s="325"/>
      <c r="KDA15" s="325"/>
      <c r="KDB15" s="325"/>
      <c r="KDC15" s="325"/>
      <c r="KDD15" s="325"/>
      <c r="KDE15" s="325"/>
      <c r="KDF15" s="325"/>
      <c r="KDG15" s="325"/>
      <c r="KDH15" s="325"/>
      <c r="KDI15" s="325"/>
      <c r="KDJ15" s="325"/>
      <c r="KDK15" s="325"/>
      <c r="KDL15" s="325"/>
      <c r="KDM15" s="325"/>
      <c r="KDN15" s="325"/>
      <c r="KDO15" s="325"/>
      <c r="KDP15" s="325"/>
      <c r="KDQ15" s="325"/>
      <c r="KDR15" s="325"/>
      <c r="KDS15" s="325"/>
      <c r="KDT15" s="325"/>
      <c r="KDU15" s="325"/>
      <c r="KDV15" s="325"/>
      <c r="KDW15" s="325"/>
      <c r="KDX15" s="325"/>
      <c r="KDY15" s="325"/>
      <c r="KDZ15" s="325"/>
      <c r="KEA15" s="325"/>
      <c r="KEB15" s="325"/>
      <c r="KEC15" s="325"/>
      <c r="KED15" s="325"/>
      <c r="KEE15" s="325"/>
      <c r="KEF15" s="325"/>
      <c r="KEG15" s="325"/>
      <c r="KEH15" s="325"/>
      <c r="KEI15" s="325"/>
      <c r="KEJ15" s="325"/>
      <c r="KEK15" s="325"/>
      <c r="KEL15" s="325"/>
      <c r="KEM15" s="325"/>
      <c r="KEN15" s="325"/>
      <c r="KEO15" s="325"/>
      <c r="KEP15" s="325"/>
      <c r="KEQ15" s="325"/>
      <c r="KER15" s="325"/>
      <c r="KES15" s="325"/>
      <c r="KET15" s="325"/>
      <c r="KEU15" s="325"/>
      <c r="KEV15" s="325"/>
      <c r="KEW15" s="325"/>
      <c r="KEX15" s="325"/>
      <c r="KEY15" s="325"/>
      <c r="KEZ15" s="325"/>
      <c r="KFA15" s="325"/>
      <c r="KFB15" s="325"/>
      <c r="KFC15" s="325"/>
      <c r="KFD15" s="325"/>
      <c r="KFE15" s="325"/>
      <c r="KFF15" s="325"/>
      <c r="KFG15" s="325"/>
      <c r="KFH15" s="325"/>
      <c r="KFI15" s="325"/>
      <c r="KFJ15" s="325"/>
      <c r="KFK15" s="325"/>
      <c r="KFL15" s="325"/>
      <c r="KFM15" s="325"/>
      <c r="KFN15" s="325"/>
      <c r="KFO15" s="325"/>
      <c r="KFP15" s="325"/>
      <c r="KFQ15" s="325"/>
      <c r="KFR15" s="325"/>
      <c r="KFS15" s="325"/>
      <c r="KFT15" s="325"/>
      <c r="KFU15" s="325"/>
      <c r="KFV15" s="325"/>
      <c r="KFW15" s="325"/>
      <c r="KFX15" s="325"/>
      <c r="KFY15" s="325"/>
      <c r="KFZ15" s="325"/>
      <c r="KGA15" s="325"/>
      <c r="KGB15" s="325"/>
      <c r="KGC15" s="325"/>
      <c r="KGD15" s="325"/>
      <c r="KGE15" s="325"/>
      <c r="KGF15" s="325"/>
      <c r="KGG15" s="325"/>
      <c r="KGH15" s="325"/>
      <c r="KGI15" s="325"/>
      <c r="KGJ15" s="325"/>
      <c r="KGK15" s="325"/>
      <c r="KGL15" s="325"/>
      <c r="KGM15" s="325"/>
      <c r="KGN15" s="325"/>
      <c r="KGO15" s="325"/>
      <c r="KGP15" s="325"/>
      <c r="KGQ15" s="325"/>
      <c r="KGR15" s="325"/>
      <c r="KGS15" s="325"/>
      <c r="KGT15" s="325"/>
      <c r="KGU15" s="325"/>
      <c r="KGV15" s="325"/>
      <c r="KGW15" s="325"/>
      <c r="KGX15" s="325"/>
      <c r="KGY15" s="325"/>
      <c r="KGZ15" s="325"/>
      <c r="KHA15" s="325"/>
      <c r="KHB15" s="325"/>
      <c r="KHC15" s="325"/>
      <c r="KHD15" s="325"/>
      <c r="KHE15" s="325"/>
      <c r="KHF15" s="325"/>
      <c r="KHG15" s="325"/>
      <c r="KHH15" s="325"/>
      <c r="KHI15" s="325"/>
      <c r="KHJ15" s="325"/>
      <c r="KHK15" s="325"/>
      <c r="KHL15" s="325"/>
      <c r="KHM15" s="325"/>
      <c r="KHN15" s="325"/>
      <c r="KHO15" s="325"/>
      <c r="KHP15" s="325"/>
      <c r="KHQ15" s="325"/>
      <c r="KHR15" s="325"/>
      <c r="KHS15" s="325"/>
      <c r="KHT15" s="325"/>
      <c r="KHU15" s="325"/>
      <c r="KHV15" s="325"/>
      <c r="KHW15" s="325"/>
      <c r="KHX15" s="325"/>
      <c r="KHY15" s="325"/>
      <c r="KHZ15" s="325"/>
      <c r="KIA15" s="325"/>
      <c r="KIB15" s="325"/>
      <c r="KIC15" s="325"/>
      <c r="KID15" s="325"/>
      <c r="KIE15" s="325"/>
      <c r="KIF15" s="325"/>
      <c r="KIG15" s="325"/>
      <c r="KIH15" s="325"/>
      <c r="KII15" s="325"/>
      <c r="KIJ15" s="325"/>
      <c r="KIK15" s="325"/>
      <c r="KIL15" s="325"/>
      <c r="KIM15" s="325"/>
      <c r="KIN15" s="325"/>
      <c r="KIO15" s="325"/>
      <c r="KIP15" s="325"/>
      <c r="KIQ15" s="325"/>
      <c r="KIR15" s="325"/>
      <c r="KIS15" s="325"/>
      <c r="KIT15" s="325"/>
      <c r="KIU15" s="325"/>
      <c r="KIV15" s="325"/>
      <c r="KIW15" s="325"/>
      <c r="KIX15" s="325"/>
      <c r="KIY15" s="325"/>
      <c r="KIZ15" s="325"/>
      <c r="KJA15" s="325"/>
      <c r="KJB15" s="325"/>
      <c r="KJC15" s="325"/>
      <c r="KJD15" s="325"/>
      <c r="KJE15" s="325"/>
      <c r="KJF15" s="325"/>
      <c r="KJG15" s="325"/>
      <c r="KJH15" s="325"/>
      <c r="KJI15" s="325"/>
      <c r="KJJ15" s="325"/>
      <c r="KJK15" s="325"/>
      <c r="KJL15" s="325"/>
      <c r="KJM15" s="325"/>
      <c r="KJN15" s="325"/>
      <c r="KJO15" s="325"/>
      <c r="KJP15" s="325"/>
      <c r="KJQ15" s="325"/>
      <c r="KJR15" s="325"/>
      <c r="KJS15" s="325"/>
      <c r="KJT15" s="325"/>
      <c r="KJU15" s="325"/>
      <c r="KJV15" s="325"/>
      <c r="KJW15" s="325"/>
      <c r="KJX15" s="325"/>
      <c r="KJY15" s="325"/>
      <c r="KJZ15" s="325"/>
      <c r="KKA15" s="325"/>
      <c r="KKB15" s="325"/>
      <c r="KKC15" s="325"/>
      <c r="KKD15" s="325"/>
      <c r="KKE15" s="325"/>
      <c r="KKF15" s="325"/>
      <c r="KKG15" s="325"/>
      <c r="KKH15" s="325"/>
      <c r="KKI15" s="325"/>
      <c r="KKJ15" s="325"/>
      <c r="KKK15" s="325"/>
      <c r="KKL15" s="325"/>
      <c r="KKM15" s="325"/>
      <c r="KKN15" s="325"/>
      <c r="KKO15" s="325"/>
      <c r="KKP15" s="325"/>
      <c r="KKQ15" s="325"/>
      <c r="KKR15" s="325"/>
      <c r="KKS15" s="325"/>
      <c r="KKT15" s="325"/>
      <c r="KKU15" s="325"/>
      <c r="KKV15" s="325"/>
      <c r="KKW15" s="325"/>
      <c r="KKX15" s="325"/>
      <c r="KKY15" s="325"/>
      <c r="KKZ15" s="325"/>
      <c r="KLA15" s="325"/>
      <c r="KLB15" s="325"/>
      <c r="KLC15" s="325"/>
      <c r="KLD15" s="325"/>
      <c r="KLE15" s="325"/>
      <c r="KLF15" s="325"/>
      <c r="KLG15" s="325"/>
      <c r="KLH15" s="325"/>
      <c r="KLI15" s="325"/>
      <c r="KLJ15" s="325"/>
      <c r="KLK15" s="325"/>
      <c r="KLL15" s="325"/>
      <c r="KLM15" s="325"/>
      <c r="KLN15" s="325"/>
      <c r="KLO15" s="325"/>
      <c r="KLP15" s="325"/>
      <c r="KLQ15" s="325"/>
      <c r="KLR15" s="325"/>
      <c r="KLS15" s="325"/>
      <c r="KLT15" s="325"/>
      <c r="KLU15" s="325"/>
      <c r="KLV15" s="325"/>
      <c r="KLW15" s="325"/>
      <c r="KLX15" s="325"/>
      <c r="KLY15" s="325"/>
      <c r="KLZ15" s="325"/>
      <c r="KMA15" s="325"/>
      <c r="KMB15" s="325"/>
      <c r="KMC15" s="325"/>
      <c r="KMD15" s="325"/>
      <c r="KME15" s="325"/>
      <c r="KMF15" s="325"/>
      <c r="KMG15" s="325"/>
      <c r="KMH15" s="325"/>
      <c r="KMI15" s="325"/>
      <c r="KMJ15" s="325"/>
      <c r="KMK15" s="325"/>
      <c r="KML15" s="325"/>
      <c r="KMM15" s="325"/>
      <c r="KMN15" s="325"/>
      <c r="KMO15" s="325"/>
      <c r="KMP15" s="325"/>
      <c r="KMQ15" s="325"/>
      <c r="KMR15" s="325"/>
      <c r="KMS15" s="325"/>
      <c r="KMT15" s="325"/>
      <c r="KMU15" s="325"/>
      <c r="KMV15" s="325"/>
      <c r="KMW15" s="325"/>
      <c r="KMX15" s="325"/>
      <c r="KMY15" s="325"/>
      <c r="KMZ15" s="325"/>
      <c r="KNA15" s="325"/>
      <c r="KNB15" s="325"/>
      <c r="KNC15" s="325"/>
      <c r="KND15" s="325"/>
      <c r="KNE15" s="325"/>
      <c r="KNF15" s="325"/>
      <c r="KNG15" s="325"/>
      <c r="KNH15" s="325"/>
      <c r="KNI15" s="325"/>
      <c r="KNJ15" s="325"/>
      <c r="KNK15" s="325"/>
      <c r="KNL15" s="325"/>
      <c r="KNM15" s="325"/>
      <c r="KNN15" s="325"/>
      <c r="KNO15" s="325"/>
      <c r="KNP15" s="325"/>
      <c r="KNQ15" s="325"/>
      <c r="KNR15" s="325"/>
      <c r="KNS15" s="325"/>
      <c r="KNT15" s="325"/>
      <c r="KNU15" s="325"/>
      <c r="KNV15" s="325"/>
      <c r="KNW15" s="325"/>
      <c r="KNX15" s="325"/>
      <c r="KNY15" s="325"/>
      <c r="KNZ15" s="325"/>
      <c r="KOA15" s="325"/>
      <c r="KOB15" s="325"/>
      <c r="KOC15" s="325"/>
      <c r="KOD15" s="325"/>
      <c r="KOE15" s="325"/>
      <c r="KOF15" s="325"/>
      <c r="KOG15" s="325"/>
      <c r="KOH15" s="325"/>
      <c r="KOI15" s="325"/>
      <c r="KOJ15" s="325"/>
      <c r="KOK15" s="325"/>
      <c r="KOL15" s="325"/>
      <c r="KOM15" s="325"/>
      <c r="KON15" s="325"/>
      <c r="KOO15" s="325"/>
      <c r="KOP15" s="325"/>
      <c r="KOQ15" s="325"/>
      <c r="KOR15" s="325"/>
      <c r="KOS15" s="325"/>
      <c r="KOT15" s="325"/>
      <c r="KOU15" s="325"/>
      <c r="KOV15" s="325"/>
      <c r="KOW15" s="325"/>
      <c r="KOX15" s="325"/>
      <c r="KOY15" s="325"/>
      <c r="KOZ15" s="325"/>
      <c r="KPA15" s="325"/>
      <c r="KPB15" s="325"/>
      <c r="KPC15" s="325"/>
      <c r="KPD15" s="325"/>
      <c r="KPE15" s="325"/>
      <c r="KPF15" s="325"/>
      <c r="KPG15" s="325"/>
      <c r="KPH15" s="325"/>
      <c r="KPI15" s="325"/>
      <c r="KPJ15" s="325"/>
      <c r="KPK15" s="325"/>
      <c r="KPL15" s="325"/>
      <c r="KPM15" s="325"/>
      <c r="KPN15" s="325"/>
      <c r="KPO15" s="325"/>
      <c r="KPP15" s="325"/>
      <c r="KPQ15" s="325"/>
      <c r="KPR15" s="325"/>
      <c r="KPS15" s="325"/>
      <c r="KPT15" s="325"/>
      <c r="KPU15" s="325"/>
      <c r="KPV15" s="325"/>
      <c r="KPW15" s="325"/>
      <c r="KPX15" s="325"/>
      <c r="KPY15" s="325"/>
      <c r="KPZ15" s="325"/>
      <c r="KQA15" s="325"/>
      <c r="KQB15" s="325"/>
      <c r="KQC15" s="325"/>
      <c r="KQD15" s="325"/>
      <c r="KQE15" s="325"/>
      <c r="KQF15" s="325"/>
      <c r="KQG15" s="325"/>
      <c r="KQH15" s="325"/>
      <c r="KQI15" s="325"/>
      <c r="KQJ15" s="325"/>
      <c r="KQK15" s="325"/>
      <c r="KQL15" s="325"/>
      <c r="KQM15" s="325"/>
      <c r="KQN15" s="325"/>
      <c r="KQO15" s="325"/>
      <c r="KQP15" s="325"/>
      <c r="KQQ15" s="325"/>
      <c r="KQR15" s="325"/>
      <c r="KQS15" s="325"/>
      <c r="KQT15" s="325"/>
      <c r="KQU15" s="325"/>
      <c r="KQV15" s="325"/>
      <c r="KQW15" s="325"/>
      <c r="KQX15" s="325"/>
      <c r="KQY15" s="325"/>
      <c r="KQZ15" s="325"/>
      <c r="KRA15" s="325"/>
      <c r="KRB15" s="325"/>
      <c r="KRC15" s="325"/>
      <c r="KRD15" s="325"/>
      <c r="KRE15" s="325"/>
      <c r="KRF15" s="325"/>
      <c r="KRG15" s="325"/>
      <c r="KRH15" s="325"/>
      <c r="KRI15" s="325"/>
      <c r="KRJ15" s="325"/>
      <c r="KRK15" s="325"/>
      <c r="KRL15" s="325"/>
      <c r="KRM15" s="325"/>
      <c r="KRN15" s="325"/>
      <c r="KRO15" s="325"/>
      <c r="KRP15" s="325"/>
      <c r="KRQ15" s="325"/>
      <c r="KRR15" s="325"/>
      <c r="KRS15" s="325"/>
      <c r="KRT15" s="325"/>
      <c r="KRU15" s="325"/>
      <c r="KRV15" s="325"/>
      <c r="KRW15" s="325"/>
      <c r="KRX15" s="325"/>
      <c r="KRY15" s="325"/>
      <c r="KRZ15" s="325"/>
      <c r="KSA15" s="325"/>
      <c r="KSB15" s="325"/>
      <c r="KSC15" s="325"/>
      <c r="KSD15" s="325"/>
      <c r="KSE15" s="325"/>
      <c r="KSF15" s="325"/>
      <c r="KSG15" s="325"/>
      <c r="KSH15" s="325"/>
      <c r="KSI15" s="325"/>
      <c r="KSJ15" s="325"/>
      <c r="KSK15" s="325"/>
      <c r="KSL15" s="325"/>
      <c r="KSM15" s="325"/>
      <c r="KSN15" s="325"/>
      <c r="KSO15" s="325"/>
      <c r="KSP15" s="325"/>
      <c r="KSQ15" s="325"/>
      <c r="KSR15" s="325"/>
      <c r="KSS15" s="325"/>
      <c r="KST15" s="325"/>
      <c r="KSU15" s="325"/>
      <c r="KSV15" s="325"/>
      <c r="KSW15" s="325"/>
      <c r="KSX15" s="325"/>
      <c r="KSY15" s="325"/>
      <c r="KSZ15" s="325"/>
      <c r="KTA15" s="325"/>
      <c r="KTB15" s="325"/>
      <c r="KTC15" s="325"/>
      <c r="KTD15" s="325"/>
      <c r="KTE15" s="325"/>
      <c r="KTF15" s="325"/>
      <c r="KTG15" s="325"/>
      <c r="KTH15" s="325"/>
      <c r="KTI15" s="325"/>
      <c r="KTJ15" s="325"/>
      <c r="KTK15" s="325"/>
      <c r="KTL15" s="325"/>
      <c r="KTM15" s="325"/>
      <c r="KTN15" s="325"/>
      <c r="KTO15" s="325"/>
      <c r="KTP15" s="325"/>
      <c r="KTQ15" s="325"/>
      <c r="KTR15" s="325"/>
      <c r="KTS15" s="325"/>
      <c r="KTT15" s="325"/>
      <c r="KTU15" s="325"/>
      <c r="KTV15" s="325"/>
      <c r="KTW15" s="325"/>
      <c r="KTX15" s="325"/>
      <c r="KTY15" s="325"/>
      <c r="KTZ15" s="325"/>
      <c r="KUA15" s="325"/>
      <c r="KUB15" s="325"/>
      <c r="KUC15" s="325"/>
      <c r="KUD15" s="325"/>
      <c r="KUE15" s="325"/>
      <c r="KUF15" s="325"/>
      <c r="KUG15" s="325"/>
      <c r="KUH15" s="325"/>
      <c r="KUI15" s="325"/>
      <c r="KUJ15" s="325"/>
      <c r="KUK15" s="325"/>
      <c r="KUL15" s="325"/>
      <c r="KUM15" s="325"/>
      <c r="KUN15" s="325"/>
      <c r="KUO15" s="325"/>
      <c r="KUP15" s="325"/>
      <c r="KUQ15" s="325"/>
      <c r="KUR15" s="325"/>
      <c r="KUS15" s="325"/>
      <c r="KUT15" s="325"/>
      <c r="KUU15" s="325"/>
      <c r="KUV15" s="325"/>
      <c r="KUW15" s="325"/>
      <c r="KUX15" s="325"/>
      <c r="KUY15" s="325"/>
      <c r="KUZ15" s="325"/>
      <c r="KVA15" s="325"/>
      <c r="KVB15" s="325"/>
      <c r="KVC15" s="325"/>
      <c r="KVD15" s="325"/>
      <c r="KVE15" s="325"/>
      <c r="KVF15" s="325"/>
      <c r="KVG15" s="325"/>
      <c r="KVH15" s="325"/>
      <c r="KVI15" s="325"/>
      <c r="KVJ15" s="325"/>
      <c r="KVK15" s="325"/>
      <c r="KVL15" s="325"/>
      <c r="KVM15" s="325"/>
      <c r="KVN15" s="325"/>
      <c r="KVO15" s="325"/>
      <c r="KVP15" s="325"/>
      <c r="KVQ15" s="325"/>
      <c r="KVR15" s="325"/>
      <c r="KVS15" s="325"/>
      <c r="KVT15" s="325"/>
      <c r="KVU15" s="325"/>
      <c r="KVV15" s="325"/>
      <c r="KVW15" s="325"/>
      <c r="KVX15" s="325"/>
      <c r="KVY15" s="325"/>
      <c r="KVZ15" s="325"/>
      <c r="KWA15" s="325"/>
      <c r="KWB15" s="325"/>
      <c r="KWC15" s="325"/>
      <c r="KWD15" s="325"/>
      <c r="KWE15" s="325"/>
      <c r="KWF15" s="325"/>
      <c r="KWG15" s="325"/>
      <c r="KWH15" s="325"/>
      <c r="KWI15" s="325"/>
      <c r="KWJ15" s="325"/>
      <c r="KWK15" s="325"/>
      <c r="KWL15" s="325"/>
      <c r="KWM15" s="325"/>
      <c r="KWN15" s="325"/>
      <c r="KWO15" s="325"/>
      <c r="KWP15" s="325"/>
      <c r="KWQ15" s="325"/>
      <c r="KWR15" s="325"/>
      <c r="KWS15" s="325"/>
      <c r="KWT15" s="325"/>
      <c r="KWU15" s="325"/>
      <c r="KWV15" s="325"/>
      <c r="KWW15" s="325"/>
      <c r="KWX15" s="325"/>
      <c r="KWY15" s="325"/>
      <c r="KWZ15" s="325"/>
      <c r="KXA15" s="325"/>
      <c r="KXB15" s="325"/>
      <c r="KXC15" s="325"/>
      <c r="KXD15" s="325"/>
      <c r="KXE15" s="325"/>
      <c r="KXF15" s="325"/>
      <c r="KXG15" s="325"/>
      <c r="KXH15" s="325"/>
      <c r="KXI15" s="325"/>
      <c r="KXJ15" s="325"/>
      <c r="KXK15" s="325"/>
      <c r="KXL15" s="325"/>
      <c r="KXM15" s="325"/>
      <c r="KXN15" s="325"/>
      <c r="KXO15" s="325"/>
      <c r="KXP15" s="325"/>
      <c r="KXQ15" s="325"/>
      <c r="KXR15" s="325"/>
      <c r="KXS15" s="325"/>
      <c r="KXT15" s="325"/>
      <c r="KXU15" s="325"/>
      <c r="KXV15" s="325"/>
      <c r="KXW15" s="325"/>
      <c r="KXX15" s="325"/>
      <c r="KXY15" s="325"/>
      <c r="KXZ15" s="325"/>
      <c r="KYA15" s="325"/>
      <c r="KYB15" s="325"/>
      <c r="KYC15" s="325"/>
      <c r="KYD15" s="325"/>
      <c r="KYE15" s="325"/>
      <c r="KYF15" s="325"/>
      <c r="KYG15" s="325"/>
      <c r="KYH15" s="325"/>
      <c r="KYI15" s="325"/>
      <c r="KYJ15" s="325"/>
      <c r="KYK15" s="325"/>
      <c r="KYL15" s="325"/>
      <c r="KYM15" s="325"/>
      <c r="KYN15" s="325"/>
      <c r="KYO15" s="325"/>
      <c r="KYP15" s="325"/>
      <c r="KYQ15" s="325"/>
      <c r="KYR15" s="325"/>
      <c r="KYS15" s="325"/>
      <c r="KYT15" s="325"/>
      <c r="KYU15" s="325"/>
      <c r="KYV15" s="325"/>
      <c r="KYW15" s="325"/>
      <c r="KYX15" s="325"/>
      <c r="KYY15" s="325"/>
      <c r="KYZ15" s="325"/>
      <c r="KZA15" s="325"/>
      <c r="KZB15" s="325"/>
      <c r="KZC15" s="325"/>
      <c r="KZD15" s="325"/>
      <c r="KZE15" s="325"/>
      <c r="KZF15" s="325"/>
      <c r="KZG15" s="325"/>
      <c r="KZH15" s="325"/>
      <c r="KZI15" s="325"/>
      <c r="KZJ15" s="325"/>
      <c r="KZK15" s="325"/>
      <c r="KZL15" s="325"/>
      <c r="KZM15" s="325"/>
      <c r="KZN15" s="325"/>
      <c r="KZO15" s="325"/>
      <c r="KZP15" s="325"/>
      <c r="KZQ15" s="325"/>
      <c r="KZR15" s="325"/>
      <c r="KZS15" s="325"/>
      <c r="KZT15" s="325"/>
      <c r="KZU15" s="325"/>
      <c r="KZV15" s="325"/>
      <c r="KZW15" s="325"/>
      <c r="KZX15" s="325"/>
      <c r="KZY15" s="325"/>
      <c r="KZZ15" s="325"/>
      <c r="LAA15" s="325"/>
      <c r="LAB15" s="325"/>
      <c r="LAC15" s="325"/>
      <c r="LAD15" s="325"/>
      <c r="LAE15" s="325"/>
      <c r="LAF15" s="325"/>
      <c r="LAG15" s="325"/>
      <c r="LAH15" s="325"/>
      <c r="LAI15" s="325"/>
      <c r="LAJ15" s="325"/>
      <c r="LAK15" s="325"/>
      <c r="LAL15" s="325"/>
      <c r="LAM15" s="325"/>
      <c r="LAN15" s="325"/>
      <c r="LAO15" s="325"/>
      <c r="LAP15" s="325"/>
      <c r="LAQ15" s="325"/>
      <c r="LAR15" s="325"/>
      <c r="LAS15" s="325"/>
      <c r="LAT15" s="325"/>
      <c r="LAU15" s="325"/>
      <c r="LAV15" s="325"/>
      <c r="LAW15" s="325"/>
      <c r="LAX15" s="325"/>
      <c r="LAY15" s="325"/>
      <c r="LAZ15" s="325"/>
      <c r="LBA15" s="325"/>
      <c r="LBB15" s="325"/>
      <c r="LBC15" s="325"/>
      <c r="LBD15" s="325"/>
      <c r="LBE15" s="325"/>
      <c r="LBF15" s="325"/>
      <c r="LBG15" s="325"/>
      <c r="LBH15" s="325"/>
      <c r="LBI15" s="325"/>
      <c r="LBJ15" s="325"/>
      <c r="LBK15" s="325"/>
      <c r="LBL15" s="325"/>
      <c r="LBM15" s="325"/>
      <c r="LBN15" s="325"/>
      <c r="LBO15" s="325"/>
      <c r="LBP15" s="325"/>
      <c r="LBQ15" s="325"/>
      <c r="LBR15" s="325"/>
      <c r="LBS15" s="325"/>
      <c r="LBT15" s="325"/>
      <c r="LBU15" s="325"/>
      <c r="LBV15" s="325"/>
      <c r="LBW15" s="325"/>
      <c r="LBX15" s="325"/>
      <c r="LBY15" s="325"/>
      <c r="LBZ15" s="325"/>
      <c r="LCA15" s="325"/>
      <c r="LCB15" s="325"/>
      <c r="LCC15" s="325"/>
      <c r="LCD15" s="325"/>
      <c r="LCE15" s="325"/>
      <c r="LCF15" s="325"/>
      <c r="LCG15" s="325"/>
      <c r="LCH15" s="325"/>
      <c r="LCI15" s="325"/>
      <c r="LCJ15" s="325"/>
      <c r="LCK15" s="325"/>
      <c r="LCL15" s="325"/>
      <c r="LCM15" s="325"/>
      <c r="LCN15" s="325"/>
      <c r="LCO15" s="325"/>
      <c r="LCP15" s="325"/>
      <c r="LCQ15" s="325"/>
      <c r="LCR15" s="325"/>
      <c r="LCS15" s="325"/>
      <c r="LCT15" s="325"/>
      <c r="LCU15" s="325"/>
      <c r="LCV15" s="325"/>
      <c r="LCW15" s="325"/>
      <c r="LCX15" s="325"/>
      <c r="LCY15" s="325"/>
      <c r="LCZ15" s="325"/>
      <c r="LDA15" s="325"/>
      <c r="LDB15" s="325"/>
      <c r="LDC15" s="325"/>
      <c r="LDD15" s="325"/>
      <c r="LDE15" s="325"/>
      <c r="LDF15" s="325"/>
      <c r="LDG15" s="325"/>
      <c r="LDH15" s="325"/>
      <c r="LDI15" s="325"/>
      <c r="LDJ15" s="325"/>
      <c r="LDK15" s="325"/>
      <c r="LDL15" s="325"/>
      <c r="LDM15" s="325"/>
      <c r="LDN15" s="325"/>
      <c r="LDO15" s="325"/>
      <c r="LDP15" s="325"/>
      <c r="LDQ15" s="325"/>
      <c r="LDR15" s="325"/>
      <c r="LDS15" s="325"/>
      <c r="LDT15" s="325"/>
      <c r="LDU15" s="325"/>
      <c r="LDV15" s="325"/>
      <c r="LDW15" s="325"/>
      <c r="LDX15" s="325"/>
      <c r="LDY15" s="325"/>
      <c r="LDZ15" s="325"/>
      <c r="LEA15" s="325"/>
      <c r="LEB15" s="325"/>
      <c r="LEC15" s="325"/>
      <c r="LED15" s="325"/>
      <c r="LEE15" s="325"/>
      <c r="LEF15" s="325"/>
      <c r="LEG15" s="325"/>
      <c r="LEH15" s="325"/>
      <c r="LEI15" s="325"/>
      <c r="LEJ15" s="325"/>
      <c r="LEK15" s="325"/>
      <c r="LEL15" s="325"/>
      <c r="LEM15" s="325"/>
      <c r="LEN15" s="325"/>
      <c r="LEO15" s="325"/>
      <c r="LEP15" s="325"/>
      <c r="LEQ15" s="325"/>
      <c r="LER15" s="325"/>
      <c r="LES15" s="325"/>
      <c r="LET15" s="325"/>
      <c r="LEU15" s="325"/>
      <c r="LEV15" s="325"/>
      <c r="LEW15" s="325"/>
      <c r="LEX15" s="325"/>
      <c r="LEY15" s="325"/>
      <c r="LEZ15" s="325"/>
      <c r="LFA15" s="325"/>
      <c r="LFB15" s="325"/>
      <c r="LFC15" s="325"/>
      <c r="LFD15" s="325"/>
      <c r="LFE15" s="325"/>
      <c r="LFF15" s="325"/>
      <c r="LFG15" s="325"/>
      <c r="LFH15" s="325"/>
      <c r="LFI15" s="325"/>
      <c r="LFJ15" s="325"/>
      <c r="LFK15" s="325"/>
      <c r="LFL15" s="325"/>
      <c r="LFM15" s="325"/>
      <c r="LFN15" s="325"/>
      <c r="LFO15" s="325"/>
      <c r="LFP15" s="325"/>
      <c r="LFQ15" s="325"/>
      <c r="LFR15" s="325"/>
      <c r="LFS15" s="325"/>
      <c r="LFT15" s="325"/>
      <c r="LFU15" s="325"/>
      <c r="LFV15" s="325"/>
      <c r="LFW15" s="325"/>
      <c r="LFX15" s="325"/>
      <c r="LFY15" s="325"/>
      <c r="LFZ15" s="325"/>
      <c r="LGA15" s="325"/>
      <c r="LGB15" s="325"/>
      <c r="LGC15" s="325"/>
      <c r="LGD15" s="325"/>
      <c r="LGE15" s="325"/>
      <c r="LGF15" s="325"/>
      <c r="LGG15" s="325"/>
      <c r="LGH15" s="325"/>
      <c r="LGI15" s="325"/>
      <c r="LGJ15" s="325"/>
      <c r="LGK15" s="325"/>
      <c r="LGL15" s="325"/>
      <c r="LGM15" s="325"/>
      <c r="LGN15" s="325"/>
      <c r="LGO15" s="325"/>
      <c r="LGP15" s="325"/>
      <c r="LGQ15" s="325"/>
      <c r="LGR15" s="325"/>
      <c r="LGS15" s="325"/>
      <c r="LGT15" s="325"/>
      <c r="LGU15" s="325"/>
      <c r="LGV15" s="325"/>
      <c r="LGW15" s="325"/>
      <c r="LGX15" s="325"/>
      <c r="LGY15" s="325"/>
      <c r="LGZ15" s="325"/>
      <c r="LHA15" s="325"/>
      <c r="LHB15" s="325"/>
      <c r="LHC15" s="325"/>
      <c r="LHD15" s="325"/>
      <c r="LHE15" s="325"/>
      <c r="LHF15" s="325"/>
      <c r="LHG15" s="325"/>
      <c r="LHH15" s="325"/>
      <c r="LHI15" s="325"/>
      <c r="LHJ15" s="325"/>
      <c r="LHK15" s="325"/>
      <c r="LHL15" s="325"/>
      <c r="LHM15" s="325"/>
      <c r="LHN15" s="325"/>
      <c r="LHO15" s="325"/>
      <c r="LHP15" s="325"/>
      <c r="LHQ15" s="325"/>
      <c r="LHR15" s="325"/>
      <c r="LHS15" s="325"/>
      <c r="LHT15" s="325"/>
      <c r="LHU15" s="325"/>
      <c r="LHV15" s="325"/>
      <c r="LHW15" s="325"/>
      <c r="LHX15" s="325"/>
      <c r="LHY15" s="325"/>
      <c r="LHZ15" s="325"/>
      <c r="LIA15" s="325"/>
      <c r="LIB15" s="325"/>
      <c r="LIC15" s="325"/>
      <c r="LID15" s="325"/>
      <c r="LIE15" s="325"/>
      <c r="LIF15" s="325"/>
      <c r="LIG15" s="325"/>
      <c r="LIH15" s="325"/>
      <c r="LII15" s="325"/>
      <c r="LIJ15" s="325"/>
      <c r="LIK15" s="325"/>
      <c r="LIL15" s="325"/>
      <c r="LIM15" s="325"/>
      <c r="LIN15" s="325"/>
      <c r="LIO15" s="325"/>
      <c r="LIP15" s="325"/>
      <c r="LIQ15" s="325"/>
      <c r="LIR15" s="325"/>
      <c r="LIS15" s="325"/>
      <c r="LIT15" s="325"/>
      <c r="LIU15" s="325"/>
      <c r="LIV15" s="325"/>
      <c r="LIW15" s="325"/>
      <c r="LIX15" s="325"/>
      <c r="LIY15" s="325"/>
      <c r="LIZ15" s="325"/>
      <c r="LJA15" s="325"/>
      <c r="LJB15" s="325"/>
      <c r="LJC15" s="325"/>
      <c r="LJD15" s="325"/>
      <c r="LJE15" s="325"/>
      <c r="LJF15" s="325"/>
      <c r="LJG15" s="325"/>
      <c r="LJH15" s="325"/>
      <c r="LJI15" s="325"/>
      <c r="LJJ15" s="325"/>
      <c r="LJK15" s="325"/>
      <c r="LJL15" s="325"/>
      <c r="LJM15" s="325"/>
      <c r="LJN15" s="325"/>
      <c r="LJO15" s="325"/>
      <c r="LJP15" s="325"/>
      <c r="LJQ15" s="325"/>
      <c r="LJR15" s="325"/>
      <c r="LJS15" s="325"/>
      <c r="LJT15" s="325"/>
      <c r="LJU15" s="325"/>
      <c r="LJV15" s="325"/>
      <c r="LJW15" s="325"/>
      <c r="LJX15" s="325"/>
      <c r="LJY15" s="325"/>
      <c r="LJZ15" s="325"/>
      <c r="LKA15" s="325"/>
      <c r="LKB15" s="325"/>
      <c r="LKC15" s="325"/>
      <c r="LKD15" s="325"/>
      <c r="LKE15" s="325"/>
      <c r="LKF15" s="325"/>
      <c r="LKG15" s="325"/>
      <c r="LKH15" s="325"/>
      <c r="LKI15" s="325"/>
      <c r="LKJ15" s="325"/>
      <c r="LKK15" s="325"/>
      <c r="LKL15" s="325"/>
      <c r="LKM15" s="325"/>
      <c r="LKN15" s="325"/>
      <c r="LKO15" s="325"/>
      <c r="LKP15" s="325"/>
      <c r="LKQ15" s="325"/>
      <c r="LKR15" s="325"/>
      <c r="LKS15" s="325"/>
      <c r="LKT15" s="325"/>
      <c r="LKU15" s="325"/>
      <c r="LKV15" s="325"/>
      <c r="LKW15" s="325"/>
      <c r="LKX15" s="325"/>
      <c r="LKY15" s="325"/>
      <c r="LKZ15" s="325"/>
      <c r="LLA15" s="325"/>
      <c r="LLB15" s="325"/>
      <c r="LLC15" s="325"/>
      <c r="LLD15" s="325"/>
      <c r="LLE15" s="325"/>
      <c r="LLF15" s="325"/>
      <c r="LLG15" s="325"/>
      <c r="LLH15" s="325"/>
      <c r="LLI15" s="325"/>
      <c r="LLJ15" s="325"/>
      <c r="LLK15" s="325"/>
      <c r="LLL15" s="325"/>
      <c r="LLM15" s="325"/>
      <c r="LLN15" s="325"/>
      <c r="LLO15" s="325"/>
      <c r="LLP15" s="325"/>
      <c r="LLQ15" s="325"/>
      <c r="LLR15" s="325"/>
      <c r="LLS15" s="325"/>
      <c r="LLT15" s="325"/>
      <c r="LLU15" s="325"/>
      <c r="LLV15" s="325"/>
      <c r="LLW15" s="325"/>
      <c r="LLX15" s="325"/>
      <c r="LLY15" s="325"/>
      <c r="LLZ15" s="325"/>
      <c r="LMA15" s="325"/>
      <c r="LMB15" s="325"/>
      <c r="LMC15" s="325"/>
      <c r="LMD15" s="325"/>
      <c r="LME15" s="325"/>
      <c r="LMF15" s="325"/>
      <c r="LMG15" s="325"/>
      <c r="LMH15" s="325"/>
      <c r="LMI15" s="325"/>
      <c r="LMJ15" s="325"/>
      <c r="LMK15" s="325"/>
      <c r="LML15" s="325"/>
      <c r="LMM15" s="325"/>
      <c r="LMN15" s="325"/>
      <c r="LMO15" s="325"/>
      <c r="LMP15" s="325"/>
      <c r="LMQ15" s="325"/>
      <c r="LMR15" s="325"/>
      <c r="LMS15" s="325"/>
      <c r="LMT15" s="325"/>
      <c r="LMU15" s="325"/>
      <c r="LMV15" s="325"/>
      <c r="LMW15" s="325"/>
      <c r="LMX15" s="325"/>
      <c r="LMY15" s="325"/>
      <c r="LMZ15" s="325"/>
      <c r="LNA15" s="325"/>
      <c r="LNB15" s="325"/>
      <c r="LNC15" s="325"/>
      <c r="LND15" s="325"/>
      <c r="LNE15" s="325"/>
      <c r="LNF15" s="325"/>
      <c r="LNG15" s="325"/>
      <c r="LNH15" s="325"/>
      <c r="LNI15" s="325"/>
      <c r="LNJ15" s="325"/>
      <c r="LNK15" s="325"/>
      <c r="LNL15" s="325"/>
      <c r="LNM15" s="325"/>
      <c r="LNN15" s="325"/>
      <c r="LNO15" s="325"/>
      <c r="LNP15" s="325"/>
      <c r="LNQ15" s="325"/>
      <c r="LNR15" s="325"/>
      <c r="LNS15" s="325"/>
      <c r="LNT15" s="325"/>
      <c r="LNU15" s="325"/>
      <c r="LNV15" s="325"/>
      <c r="LNW15" s="325"/>
      <c r="LNX15" s="325"/>
      <c r="LNY15" s="325"/>
      <c r="LNZ15" s="325"/>
      <c r="LOA15" s="325"/>
      <c r="LOB15" s="325"/>
      <c r="LOC15" s="325"/>
      <c r="LOD15" s="325"/>
      <c r="LOE15" s="325"/>
      <c r="LOF15" s="325"/>
      <c r="LOG15" s="325"/>
      <c r="LOH15" s="325"/>
      <c r="LOI15" s="325"/>
      <c r="LOJ15" s="325"/>
      <c r="LOK15" s="325"/>
      <c r="LOL15" s="325"/>
      <c r="LOM15" s="325"/>
      <c r="LON15" s="325"/>
      <c r="LOO15" s="325"/>
      <c r="LOP15" s="325"/>
      <c r="LOQ15" s="325"/>
      <c r="LOR15" s="325"/>
      <c r="LOS15" s="325"/>
      <c r="LOT15" s="325"/>
      <c r="LOU15" s="325"/>
      <c r="LOV15" s="325"/>
      <c r="LOW15" s="325"/>
      <c r="LOX15" s="325"/>
      <c r="LOY15" s="325"/>
      <c r="LOZ15" s="325"/>
      <c r="LPA15" s="325"/>
      <c r="LPB15" s="325"/>
      <c r="LPC15" s="325"/>
      <c r="LPD15" s="325"/>
      <c r="LPE15" s="325"/>
      <c r="LPF15" s="325"/>
      <c r="LPG15" s="325"/>
      <c r="LPH15" s="325"/>
      <c r="LPI15" s="325"/>
      <c r="LPJ15" s="325"/>
      <c r="LPK15" s="325"/>
      <c r="LPL15" s="325"/>
      <c r="LPM15" s="325"/>
      <c r="LPN15" s="325"/>
      <c r="LPO15" s="325"/>
      <c r="LPP15" s="325"/>
      <c r="LPQ15" s="325"/>
      <c r="LPR15" s="325"/>
      <c r="LPS15" s="325"/>
      <c r="LPT15" s="325"/>
      <c r="LPU15" s="325"/>
      <c r="LPV15" s="325"/>
      <c r="LPW15" s="325"/>
      <c r="LPX15" s="325"/>
      <c r="LPY15" s="325"/>
      <c r="LPZ15" s="325"/>
      <c r="LQA15" s="325"/>
      <c r="LQB15" s="325"/>
      <c r="LQC15" s="325"/>
      <c r="LQD15" s="325"/>
      <c r="LQE15" s="325"/>
      <c r="LQF15" s="325"/>
      <c r="LQG15" s="325"/>
      <c r="LQH15" s="325"/>
      <c r="LQI15" s="325"/>
      <c r="LQJ15" s="325"/>
      <c r="LQK15" s="325"/>
      <c r="LQL15" s="325"/>
      <c r="LQM15" s="325"/>
      <c r="LQN15" s="325"/>
      <c r="LQO15" s="325"/>
      <c r="LQP15" s="325"/>
      <c r="LQQ15" s="325"/>
      <c r="LQR15" s="325"/>
      <c r="LQS15" s="325"/>
      <c r="LQT15" s="325"/>
      <c r="LQU15" s="325"/>
      <c r="LQV15" s="325"/>
      <c r="LQW15" s="325"/>
      <c r="LQX15" s="325"/>
      <c r="LQY15" s="325"/>
      <c r="LQZ15" s="325"/>
      <c r="LRA15" s="325"/>
      <c r="LRB15" s="325"/>
      <c r="LRC15" s="325"/>
      <c r="LRD15" s="325"/>
      <c r="LRE15" s="325"/>
      <c r="LRF15" s="325"/>
      <c r="LRG15" s="325"/>
      <c r="LRH15" s="325"/>
      <c r="LRI15" s="325"/>
      <c r="LRJ15" s="325"/>
      <c r="LRK15" s="325"/>
      <c r="LRL15" s="325"/>
      <c r="LRM15" s="325"/>
      <c r="LRN15" s="325"/>
      <c r="LRO15" s="325"/>
      <c r="LRP15" s="325"/>
      <c r="LRQ15" s="325"/>
      <c r="LRR15" s="325"/>
      <c r="LRS15" s="325"/>
      <c r="LRT15" s="325"/>
      <c r="LRU15" s="325"/>
      <c r="LRV15" s="325"/>
      <c r="LRW15" s="325"/>
      <c r="LRX15" s="325"/>
      <c r="LRY15" s="325"/>
      <c r="LRZ15" s="325"/>
      <c r="LSA15" s="325"/>
      <c r="LSB15" s="325"/>
      <c r="LSC15" s="325"/>
      <c r="LSD15" s="325"/>
      <c r="LSE15" s="325"/>
      <c r="LSF15" s="325"/>
      <c r="LSG15" s="325"/>
      <c r="LSH15" s="325"/>
      <c r="LSI15" s="325"/>
      <c r="LSJ15" s="325"/>
      <c r="LSK15" s="325"/>
      <c r="LSL15" s="325"/>
      <c r="LSM15" s="325"/>
      <c r="LSN15" s="325"/>
      <c r="LSO15" s="325"/>
      <c r="LSP15" s="325"/>
      <c r="LSQ15" s="325"/>
      <c r="LSR15" s="325"/>
      <c r="LSS15" s="325"/>
      <c r="LST15" s="325"/>
      <c r="LSU15" s="325"/>
      <c r="LSV15" s="325"/>
      <c r="LSW15" s="325"/>
      <c r="LSX15" s="325"/>
      <c r="LSY15" s="325"/>
      <c r="LSZ15" s="325"/>
      <c r="LTA15" s="325"/>
      <c r="LTB15" s="325"/>
      <c r="LTC15" s="325"/>
      <c r="LTD15" s="325"/>
      <c r="LTE15" s="325"/>
      <c r="LTF15" s="325"/>
      <c r="LTG15" s="325"/>
      <c r="LTH15" s="325"/>
      <c r="LTI15" s="325"/>
      <c r="LTJ15" s="325"/>
      <c r="LTK15" s="325"/>
      <c r="LTL15" s="325"/>
      <c r="LTM15" s="325"/>
      <c r="LTN15" s="325"/>
      <c r="LTO15" s="325"/>
      <c r="LTP15" s="325"/>
      <c r="LTQ15" s="325"/>
      <c r="LTR15" s="325"/>
      <c r="LTS15" s="325"/>
      <c r="LTT15" s="325"/>
      <c r="LTU15" s="325"/>
      <c r="LTV15" s="325"/>
      <c r="LTW15" s="325"/>
      <c r="LTX15" s="325"/>
      <c r="LTY15" s="325"/>
      <c r="LTZ15" s="325"/>
      <c r="LUA15" s="325"/>
      <c r="LUB15" s="325"/>
      <c r="LUC15" s="325"/>
      <c r="LUD15" s="325"/>
      <c r="LUE15" s="325"/>
      <c r="LUF15" s="325"/>
      <c r="LUG15" s="325"/>
      <c r="LUH15" s="325"/>
      <c r="LUI15" s="325"/>
      <c r="LUJ15" s="325"/>
      <c r="LUK15" s="325"/>
      <c r="LUL15" s="325"/>
      <c r="LUM15" s="325"/>
      <c r="LUN15" s="325"/>
      <c r="LUO15" s="325"/>
      <c r="LUP15" s="325"/>
      <c r="LUQ15" s="325"/>
      <c r="LUR15" s="325"/>
      <c r="LUS15" s="325"/>
      <c r="LUT15" s="325"/>
      <c r="LUU15" s="325"/>
      <c r="LUV15" s="325"/>
      <c r="LUW15" s="325"/>
      <c r="LUX15" s="325"/>
      <c r="LUY15" s="325"/>
      <c r="LUZ15" s="325"/>
      <c r="LVA15" s="325"/>
      <c r="LVB15" s="325"/>
      <c r="LVC15" s="325"/>
      <c r="LVD15" s="325"/>
      <c r="LVE15" s="325"/>
      <c r="LVF15" s="325"/>
      <c r="LVG15" s="325"/>
      <c r="LVH15" s="325"/>
      <c r="LVI15" s="325"/>
      <c r="LVJ15" s="325"/>
      <c r="LVK15" s="325"/>
      <c r="LVL15" s="325"/>
      <c r="LVM15" s="325"/>
      <c r="LVN15" s="325"/>
      <c r="LVO15" s="325"/>
      <c r="LVP15" s="325"/>
      <c r="LVQ15" s="325"/>
      <c r="LVR15" s="325"/>
      <c r="LVS15" s="325"/>
      <c r="LVT15" s="325"/>
      <c r="LVU15" s="325"/>
      <c r="LVV15" s="325"/>
      <c r="LVW15" s="325"/>
      <c r="LVX15" s="325"/>
      <c r="LVY15" s="325"/>
      <c r="LVZ15" s="325"/>
      <c r="LWA15" s="325"/>
      <c r="LWB15" s="325"/>
      <c r="LWC15" s="325"/>
      <c r="LWD15" s="325"/>
      <c r="LWE15" s="325"/>
      <c r="LWF15" s="325"/>
      <c r="LWG15" s="325"/>
      <c r="LWH15" s="325"/>
      <c r="LWI15" s="325"/>
      <c r="LWJ15" s="325"/>
      <c r="LWK15" s="325"/>
      <c r="LWL15" s="325"/>
      <c r="LWM15" s="325"/>
      <c r="LWN15" s="325"/>
      <c r="LWO15" s="325"/>
      <c r="LWP15" s="325"/>
      <c r="LWQ15" s="325"/>
      <c r="LWR15" s="325"/>
      <c r="LWS15" s="325"/>
      <c r="LWT15" s="325"/>
      <c r="LWU15" s="325"/>
      <c r="LWV15" s="325"/>
      <c r="LWW15" s="325"/>
      <c r="LWX15" s="325"/>
      <c r="LWY15" s="325"/>
      <c r="LWZ15" s="325"/>
      <c r="LXA15" s="325"/>
      <c r="LXB15" s="325"/>
      <c r="LXC15" s="325"/>
      <c r="LXD15" s="325"/>
      <c r="LXE15" s="325"/>
      <c r="LXF15" s="325"/>
      <c r="LXG15" s="325"/>
      <c r="LXH15" s="325"/>
      <c r="LXI15" s="325"/>
      <c r="LXJ15" s="325"/>
      <c r="LXK15" s="325"/>
      <c r="LXL15" s="325"/>
      <c r="LXM15" s="325"/>
      <c r="LXN15" s="325"/>
      <c r="LXO15" s="325"/>
      <c r="LXP15" s="325"/>
      <c r="LXQ15" s="325"/>
      <c r="LXR15" s="325"/>
      <c r="LXS15" s="325"/>
      <c r="LXT15" s="325"/>
      <c r="LXU15" s="325"/>
      <c r="LXV15" s="325"/>
      <c r="LXW15" s="325"/>
      <c r="LXX15" s="325"/>
      <c r="LXY15" s="325"/>
      <c r="LXZ15" s="325"/>
      <c r="LYA15" s="325"/>
      <c r="LYB15" s="325"/>
      <c r="LYC15" s="325"/>
      <c r="LYD15" s="325"/>
      <c r="LYE15" s="325"/>
      <c r="LYF15" s="325"/>
      <c r="LYG15" s="325"/>
      <c r="LYH15" s="325"/>
      <c r="LYI15" s="325"/>
      <c r="LYJ15" s="325"/>
      <c r="LYK15" s="325"/>
      <c r="LYL15" s="325"/>
      <c r="LYM15" s="325"/>
      <c r="LYN15" s="325"/>
      <c r="LYO15" s="325"/>
      <c r="LYP15" s="325"/>
      <c r="LYQ15" s="325"/>
      <c r="LYR15" s="325"/>
      <c r="LYS15" s="325"/>
      <c r="LYT15" s="325"/>
      <c r="LYU15" s="325"/>
      <c r="LYV15" s="325"/>
      <c r="LYW15" s="325"/>
      <c r="LYX15" s="325"/>
      <c r="LYY15" s="325"/>
      <c r="LYZ15" s="325"/>
      <c r="LZA15" s="325"/>
      <c r="LZB15" s="325"/>
      <c r="LZC15" s="325"/>
      <c r="LZD15" s="325"/>
      <c r="LZE15" s="325"/>
      <c r="LZF15" s="325"/>
      <c r="LZG15" s="325"/>
      <c r="LZH15" s="325"/>
      <c r="LZI15" s="325"/>
      <c r="LZJ15" s="325"/>
      <c r="LZK15" s="325"/>
      <c r="LZL15" s="325"/>
      <c r="LZM15" s="325"/>
      <c r="LZN15" s="325"/>
      <c r="LZO15" s="325"/>
      <c r="LZP15" s="325"/>
      <c r="LZQ15" s="325"/>
      <c r="LZR15" s="325"/>
      <c r="LZS15" s="325"/>
      <c r="LZT15" s="325"/>
      <c r="LZU15" s="325"/>
      <c r="LZV15" s="325"/>
      <c r="LZW15" s="325"/>
      <c r="LZX15" s="325"/>
      <c r="LZY15" s="325"/>
      <c r="LZZ15" s="325"/>
      <c r="MAA15" s="325"/>
      <c r="MAB15" s="325"/>
      <c r="MAC15" s="325"/>
      <c r="MAD15" s="325"/>
      <c r="MAE15" s="325"/>
      <c r="MAF15" s="325"/>
      <c r="MAG15" s="325"/>
      <c r="MAH15" s="325"/>
      <c r="MAI15" s="325"/>
      <c r="MAJ15" s="325"/>
      <c r="MAK15" s="325"/>
      <c r="MAL15" s="325"/>
      <c r="MAM15" s="325"/>
      <c r="MAN15" s="325"/>
      <c r="MAO15" s="325"/>
      <c r="MAP15" s="325"/>
      <c r="MAQ15" s="325"/>
      <c r="MAR15" s="325"/>
      <c r="MAS15" s="325"/>
      <c r="MAT15" s="325"/>
      <c r="MAU15" s="325"/>
      <c r="MAV15" s="325"/>
      <c r="MAW15" s="325"/>
      <c r="MAX15" s="325"/>
      <c r="MAY15" s="325"/>
      <c r="MAZ15" s="325"/>
      <c r="MBA15" s="325"/>
      <c r="MBB15" s="325"/>
      <c r="MBC15" s="325"/>
      <c r="MBD15" s="325"/>
      <c r="MBE15" s="325"/>
      <c r="MBF15" s="325"/>
      <c r="MBG15" s="325"/>
      <c r="MBH15" s="325"/>
      <c r="MBI15" s="325"/>
      <c r="MBJ15" s="325"/>
      <c r="MBK15" s="325"/>
      <c r="MBL15" s="325"/>
      <c r="MBM15" s="325"/>
      <c r="MBN15" s="325"/>
      <c r="MBO15" s="325"/>
      <c r="MBP15" s="325"/>
      <c r="MBQ15" s="325"/>
      <c r="MBR15" s="325"/>
      <c r="MBS15" s="325"/>
      <c r="MBT15" s="325"/>
      <c r="MBU15" s="325"/>
      <c r="MBV15" s="325"/>
      <c r="MBW15" s="325"/>
      <c r="MBX15" s="325"/>
      <c r="MBY15" s="325"/>
      <c r="MBZ15" s="325"/>
      <c r="MCA15" s="325"/>
      <c r="MCB15" s="325"/>
      <c r="MCC15" s="325"/>
      <c r="MCD15" s="325"/>
      <c r="MCE15" s="325"/>
      <c r="MCF15" s="325"/>
      <c r="MCG15" s="325"/>
      <c r="MCH15" s="325"/>
      <c r="MCI15" s="325"/>
      <c r="MCJ15" s="325"/>
      <c r="MCK15" s="325"/>
      <c r="MCL15" s="325"/>
      <c r="MCM15" s="325"/>
      <c r="MCN15" s="325"/>
      <c r="MCO15" s="325"/>
      <c r="MCP15" s="325"/>
      <c r="MCQ15" s="325"/>
      <c r="MCR15" s="325"/>
      <c r="MCS15" s="325"/>
      <c r="MCT15" s="325"/>
      <c r="MCU15" s="325"/>
      <c r="MCV15" s="325"/>
      <c r="MCW15" s="325"/>
      <c r="MCX15" s="325"/>
      <c r="MCY15" s="325"/>
      <c r="MCZ15" s="325"/>
      <c r="MDA15" s="325"/>
      <c r="MDB15" s="325"/>
      <c r="MDC15" s="325"/>
      <c r="MDD15" s="325"/>
      <c r="MDE15" s="325"/>
      <c r="MDF15" s="325"/>
      <c r="MDG15" s="325"/>
      <c r="MDH15" s="325"/>
      <c r="MDI15" s="325"/>
      <c r="MDJ15" s="325"/>
      <c r="MDK15" s="325"/>
      <c r="MDL15" s="325"/>
      <c r="MDM15" s="325"/>
      <c r="MDN15" s="325"/>
      <c r="MDO15" s="325"/>
      <c r="MDP15" s="325"/>
      <c r="MDQ15" s="325"/>
      <c r="MDR15" s="325"/>
      <c r="MDS15" s="325"/>
      <c r="MDT15" s="325"/>
      <c r="MDU15" s="325"/>
      <c r="MDV15" s="325"/>
      <c r="MDW15" s="325"/>
      <c r="MDX15" s="325"/>
      <c r="MDY15" s="325"/>
      <c r="MDZ15" s="325"/>
      <c r="MEA15" s="325"/>
      <c r="MEB15" s="325"/>
      <c r="MEC15" s="325"/>
      <c r="MED15" s="325"/>
      <c r="MEE15" s="325"/>
      <c r="MEF15" s="325"/>
      <c r="MEG15" s="325"/>
      <c r="MEH15" s="325"/>
      <c r="MEI15" s="325"/>
      <c r="MEJ15" s="325"/>
      <c r="MEK15" s="325"/>
      <c r="MEL15" s="325"/>
      <c r="MEM15" s="325"/>
      <c r="MEN15" s="325"/>
      <c r="MEO15" s="325"/>
      <c r="MEP15" s="325"/>
      <c r="MEQ15" s="325"/>
      <c r="MER15" s="325"/>
      <c r="MES15" s="325"/>
      <c r="MET15" s="325"/>
      <c r="MEU15" s="325"/>
      <c r="MEV15" s="325"/>
      <c r="MEW15" s="325"/>
      <c r="MEX15" s="325"/>
      <c r="MEY15" s="325"/>
      <c r="MEZ15" s="325"/>
      <c r="MFA15" s="325"/>
      <c r="MFB15" s="325"/>
      <c r="MFC15" s="325"/>
      <c r="MFD15" s="325"/>
      <c r="MFE15" s="325"/>
      <c r="MFF15" s="325"/>
      <c r="MFG15" s="325"/>
      <c r="MFH15" s="325"/>
      <c r="MFI15" s="325"/>
      <c r="MFJ15" s="325"/>
      <c r="MFK15" s="325"/>
      <c r="MFL15" s="325"/>
      <c r="MFM15" s="325"/>
      <c r="MFN15" s="325"/>
      <c r="MFO15" s="325"/>
      <c r="MFP15" s="325"/>
      <c r="MFQ15" s="325"/>
      <c r="MFR15" s="325"/>
      <c r="MFS15" s="325"/>
      <c r="MFT15" s="325"/>
      <c r="MFU15" s="325"/>
      <c r="MFV15" s="325"/>
      <c r="MFW15" s="325"/>
      <c r="MFX15" s="325"/>
      <c r="MFY15" s="325"/>
      <c r="MFZ15" s="325"/>
      <c r="MGA15" s="325"/>
      <c r="MGB15" s="325"/>
      <c r="MGC15" s="325"/>
      <c r="MGD15" s="325"/>
      <c r="MGE15" s="325"/>
      <c r="MGF15" s="325"/>
      <c r="MGG15" s="325"/>
      <c r="MGH15" s="325"/>
      <c r="MGI15" s="325"/>
      <c r="MGJ15" s="325"/>
      <c r="MGK15" s="325"/>
      <c r="MGL15" s="325"/>
      <c r="MGM15" s="325"/>
      <c r="MGN15" s="325"/>
      <c r="MGO15" s="325"/>
      <c r="MGP15" s="325"/>
      <c r="MGQ15" s="325"/>
      <c r="MGR15" s="325"/>
      <c r="MGS15" s="325"/>
      <c r="MGT15" s="325"/>
      <c r="MGU15" s="325"/>
      <c r="MGV15" s="325"/>
      <c r="MGW15" s="325"/>
      <c r="MGX15" s="325"/>
      <c r="MGY15" s="325"/>
      <c r="MGZ15" s="325"/>
      <c r="MHA15" s="325"/>
      <c r="MHB15" s="325"/>
      <c r="MHC15" s="325"/>
      <c r="MHD15" s="325"/>
      <c r="MHE15" s="325"/>
      <c r="MHF15" s="325"/>
      <c r="MHG15" s="325"/>
      <c r="MHH15" s="325"/>
      <c r="MHI15" s="325"/>
      <c r="MHJ15" s="325"/>
      <c r="MHK15" s="325"/>
      <c r="MHL15" s="325"/>
      <c r="MHM15" s="325"/>
      <c r="MHN15" s="325"/>
      <c r="MHO15" s="325"/>
      <c r="MHP15" s="325"/>
      <c r="MHQ15" s="325"/>
      <c r="MHR15" s="325"/>
      <c r="MHS15" s="325"/>
      <c r="MHT15" s="325"/>
      <c r="MHU15" s="325"/>
      <c r="MHV15" s="325"/>
      <c r="MHW15" s="325"/>
      <c r="MHX15" s="325"/>
      <c r="MHY15" s="325"/>
      <c r="MHZ15" s="325"/>
      <c r="MIA15" s="325"/>
      <c r="MIB15" s="325"/>
      <c r="MIC15" s="325"/>
      <c r="MID15" s="325"/>
      <c r="MIE15" s="325"/>
      <c r="MIF15" s="325"/>
      <c r="MIG15" s="325"/>
      <c r="MIH15" s="325"/>
      <c r="MII15" s="325"/>
      <c r="MIJ15" s="325"/>
      <c r="MIK15" s="325"/>
      <c r="MIL15" s="325"/>
      <c r="MIM15" s="325"/>
      <c r="MIN15" s="325"/>
      <c r="MIO15" s="325"/>
      <c r="MIP15" s="325"/>
      <c r="MIQ15" s="325"/>
      <c r="MIR15" s="325"/>
      <c r="MIS15" s="325"/>
      <c r="MIT15" s="325"/>
      <c r="MIU15" s="325"/>
      <c r="MIV15" s="325"/>
      <c r="MIW15" s="325"/>
      <c r="MIX15" s="325"/>
      <c r="MIY15" s="325"/>
      <c r="MIZ15" s="325"/>
      <c r="MJA15" s="325"/>
      <c r="MJB15" s="325"/>
      <c r="MJC15" s="325"/>
      <c r="MJD15" s="325"/>
      <c r="MJE15" s="325"/>
      <c r="MJF15" s="325"/>
      <c r="MJG15" s="325"/>
      <c r="MJH15" s="325"/>
      <c r="MJI15" s="325"/>
      <c r="MJJ15" s="325"/>
      <c r="MJK15" s="325"/>
      <c r="MJL15" s="325"/>
      <c r="MJM15" s="325"/>
      <c r="MJN15" s="325"/>
      <c r="MJO15" s="325"/>
      <c r="MJP15" s="325"/>
      <c r="MJQ15" s="325"/>
      <c r="MJR15" s="325"/>
      <c r="MJS15" s="325"/>
      <c r="MJT15" s="325"/>
      <c r="MJU15" s="325"/>
      <c r="MJV15" s="325"/>
      <c r="MJW15" s="325"/>
      <c r="MJX15" s="325"/>
      <c r="MJY15" s="325"/>
      <c r="MJZ15" s="325"/>
      <c r="MKA15" s="325"/>
      <c r="MKB15" s="325"/>
      <c r="MKC15" s="325"/>
      <c r="MKD15" s="325"/>
      <c r="MKE15" s="325"/>
      <c r="MKF15" s="325"/>
      <c r="MKG15" s="325"/>
      <c r="MKH15" s="325"/>
      <c r="MKI15" s="325"/>
      <c r="MKJ15" s="325"/>
      <c r="MKK15" s="325"/>
      <c r="MKL15" s="325"/>
      <c r="MKM15" s="325"/>
      <c r="MKN15" s="325"/>
      <c r="MKO15" s="325"/>
      <c r="MKP15" s="325"/>
      <c r="MKQ15" s="325"/>
      <c r="MKR15" s="325"/>
      <c r="MKS15" s="325"/>
      <c r="MKT15" s="325"/>
      <c r="MKU15" s="325"/>
      <c r="MKV15" s="325"/>
      <c r="MKW15" s="325"/>
      <c r="MKX15" s="325"/>
      <c r="MKY15" s="325"/>
      <c r="MKZ15" s="325"/>
      <c r="MLA15" s="325"/>
      <c r="MLB15" s="325"/>
      <c r="MLC15" s="325"/>
      <c r="MLD15" s="325"/>
      <c r="MLE15" s="325"/>
      <c r="MLF15" s="325"/>
      <c r="MLG15" s="325"/>
      <c r="MLH15" s="325"/>
      <c r="MLI15" s="325"/>
      <c r="MLJ15" s="325"/>
      <c r="MLK15" s="325"/>
      <c r="MLL15" s="325"/>
      <c r="MLM15" s="325"/>
      <c r="MLN15" s="325"/>
      <c r="MLO15" s="325"/>
      <c r="MLP15" s="325"/>
      <c r="MLQ15" s="325"/>
      <c r="MLR15" s="325"/>
      <c r="MLS15" s="325"/>
      <c r="MLT15" s="325"/>
      <c r="MLU15" s="325"/>
      <c r="MLV15" s="325"/>
      <c r="MLW15" s="325"/>
      <c r="MLX15" s="325"/>
      <c r="MLY15" s="325"/>
      <c r="MLZ15" s="325"/>
      <c r="MMA15" s="325"/>
      <c r="MMB15" s="325"/>
      <c r="MMC15" s="325"/>
      <c r="MMD15" s="325"/>
      <c r="MME15" s="325"/>
      <c r="MMF15" s="325"/>
      <c r="MMG15" s="325"/>
      <c r="MMH15" s="325"/>
      <c r="MMI15" s="325"/>
      <c r="MMJ15" s="325"/>
      <c r="MMK15" s="325"/>
      <c r="MML15" s="325"/>
      <c r="MMM15" s="325"/>
      <c r="MMN15" s="325"/>
      <c r="MMO15" s="325"/>
      <c r="MMP15" s="325"/>
      <c r="MMQ15" s="325"/>
      <c r="MMR15" s="325"/>
      <c r="MMS15" s="325"/>
      <c r="MMT15" s="325"/>
      <c r="MMU15" s="325"/>
      <c r="MMV15" s="325"/>
      <c r="MMW15" s="325"/>
      <c r="MMX15" s="325"/>
      <c r="MMY15" s="325"/>
      <c r="MMZ15" s="325"/>
      <c r="MNA15" s="325"/>
      <c r="MNB15" s="325"/>
      <c r="MNC15" s="325"/>
      <c r="MND15" s="325"/>
      <c r="MNE15" s="325"/>
      <c r="MNF15" s="325"/>
      <c r="MNG15" s="325"/>
      <c r="MNH15" s="325"/>
      <c r="MNI15" s="325"/>
      <c r="MNJ15" s="325"/>
      <c r="MNK15" s="325"/>
      <c r="MNL15" s="325"/>
      <c r="MNM15" s="325"/>
      <c r="MNN15" s="325"/>
      <c r="MNO15" s="325"/>
      <c r="MNP15" s="325"/>
      <c r="MNQ15" s="325"/>
      <c r="MNR15" s="325"/>
      <c r="MNS15" s="325"/>
      <c r="MNT15" s="325"/>
      <c r="MNU15" s="325"/>
      <c r="MNV15" s="325"/>
      <c r="MNW15" s="325"/>
      <c r="MNX15" s="325"/>
      <c r="MNY15" s="325"/>
      <c r="MNZ15" s="325"/>
      <c r="MOA15" s="325"/>
      <c r="MOB15" s="325"/>
      <c r="MOC15" s="325"/>
      <c r="MOD15" s="325"/>
      <c r="MOE15" s="325"/>
      <c r="MOF15" s="325"/>
      <c r="MOG15" s="325"/>
      <c r="MOH15" s="325"/>
      <c r="MOI15" s="325"/>
      <c r="MOJ15" s="325"/>
      <c r="MOK15" s="325"/>
      <c r="MOL15" s="325"/>
      <c r="MOM15" s="325"/>
      <c r="MON15" s="325"/>
      <c r="MOO15" s="325"/>
      <c r="MOP15" s="325"/>
      <c r="MOQ15" s="325"/>
      <c r="MOR15" s="325"/>
      <c r="MOS15" s="325"/>
      <c r="MOT15" s="325"/>
      <c r="MOU15" s="325"/>
      <c r="MOV15" s="325"/>
      <c r="MOW15" s="325"/>
      <c r="MOX15" s="325"/>
      <c r="MOY15" s="325"/>
      <c r="MOZ15" s="325"/>
      <c r="MPA15" s="325"/>
      <c r="MPB15" s="325"/>
      <c r="MPC15" s="325"/>
      <c r="MPD15" s="325"/>
      <c r="MPE15" s="325"/>
      <c r="MPF15" s="325"/>
      <c r="MPG15" s="325"/>
      <c r="MPH15" s="325"/>
      <c r="MPI15" s="325"/>
      <c r="MPJ15" s="325"/>
      <c r="MPK15" s="325"/>
      <c r="MPL15" s="325"/>
      <c r="MPM15" s="325"/>
      <c r="MPN15" s="325"/>
      <c r="MPO15" s="325"/>
      <c r="MPP15" s="325"/>
      <c r="MPQ15" s="325"/>
      <c r="MPR15" s="325"/>
      <c r="MPS15" s="325"/>
      <c r="MPT15" s="325"/>
      <c r="MPU15" s="325"/>
      <c r="MPV15" s="325"/>
      <c r="MPW15" s="325"/>
      <c r="MPX15" s="325"/>
      <c r="MPY15" s="325"/>
      <c r="MPZ15" s="325"/>
      <c r="MQA15" s="325"/>
      <c r="MQB15" s="325"/>
      <c r="MQC15" s="325"/>
      <c r="MQD15" s="325"/>
      <c r="MQE15" s="325"/>
      <c r="MQF15" s="325"/>
      <c r="MQG15" s="325"/>
      <c r="MQH15" s="325"/>
      <c r="MQI15" s="325"/>
      <c r="MQJ15" s="325"/>
      <c r="MQK15" s="325"/>
      <c r="MQL15" s="325"/>
      <c r="MQM15" s="325"/>
      <c r="MQN15" s="325"/>
      <c r="MQO15" s="325"/>
      <c r="MQP15" s="325"/>
      <c r="MQQ15" s="325"/>
      <c r="MQR15" s="325"/>
      <c r="MQS15" s="325"/>
      <c r="MQT15" s="325"/>
      <c r="MQU15" s="325"/>
      <c r="MQV15" s="325"/>
      <c r="MQW15" s="325"/>
      <c r="MQX15" s="325"/>
      <c r="MQY15" s="325"/>
      <c r="MQZ15" s="325"/>
      <c r="MRA15" s="325"/>
      <c r="MRB15" s="325"/>
      <c r="MRC15" s="325"/>
      <c r="MRD15" s="325"/>
      <c r="MRE15" s="325"/>
      <c r="MRF15" s="325"/>
      <c r="MRG15" s="325"/>
      <c r="MRH15" s="325"/>
      <c r="MRI15" s="325"/>
      <c r="MRJ15" s="325"/>
      <c r="MRK15" s="325"/>
      <c r="MRL15" s="325"/>
      <c r="MRM15" s="325"/>
      <c r="MRN15" s="325"/>
      <c r="MRO15" s="325"/>
      <c r="MRP15" s="325"/>
      <c r="MRQ15" s="325"/>
      <c r="MRR15" s="325"/>
      <c r="MRS15" s="325"/>
      <c r="MRT15" s="325"/>
      <c r="MRU15" s="325"/>
      <c r="MRV15" s="325"/>
      <c r="MRW15" s="325"/>
      <c r="MRX15" s="325"/>
      <c r="MRY15" s="325"/>
      <c r="MRZ15" s="325"/>
      <c r="MSA15" s="325"/>
      <c r="MSB15" s="325"/>
      <c r="MSC15" s="325"/>
      <c r="MSD15" s="325"/>
      <c r="MSE15" s="325"/>
      <c r="MSF15" s="325"/>
      <c r="MSG15" s="325"/>
      <c r="MSH15" s="325"/>
      <c r="MSI15" s="325"/>
      <c r="MSJ15" s="325"/>
      <c r="MSK15" s="325"/>
      <c r="MSL15" s="325"/>
      <c r="MSM15" s="325"/>
      <c r="MSN15" s="325"/>
      <c r="MSO15" s="325"/>
      <c r="MSP15" s="325"/>
      <c r="MSQ15" s="325"/>
      <c r="MSR15" s="325"/>
      <c r="MSS15" s="325"/>
      <c r="MST15" s="325"/>
      <c r="MSU15" s="325"/>
      <c r="MSV15" s="325"/>
      <c r="MSW15" s="325"/>
      <c r="MSX15" s="325"/>
      <c r="MSY15" s="325"/>
      <c r="MSZ15" s="325"/>
      <c r="MTA15" s="325"/>
      <c r="MTB15" s="325"/>
      <c r="MTC15" s="325"/>
      <c r="MTD15" s="325"/>
      <c r="MTE15" s="325"/>
      <c r="MTF15" s="325"/>
      <c r="MTG15" s="325"/>
      <c r="MTH15" s="325"/>
      <c r="MTI15" s="325"/>
      <c r="MTJ15" s="325"/>
      <c r="MTK15" s="325"/>
      <c r="MTL15" s="325"/>
      <c r="MTM15" s="325"/>
      <c r="MTN15" s="325"/>
      <c r="MTO15" s="325"/>
      <c r="MTP15" s="325"/>
      <c r="MTQ15" s="325"/>
      <c r="MTR15" s="325"/>
      <c r="MTS15" s="325"/>
      <c r="MTT15" s="325"/>
      <c r="MTU15" s="325"/>
      <c r="MTV15" s="325"/>
      <c r="MTW15" s="325"/>
      <c r="MTX15" s="325"/>
      <c r="MTY15" s="325"/>
      <c r="MTZ15" s="325"/>
      <c r="MUA15" s="325"/>
      <c r="MUB15" s="325"/>
      <c r="MUC15" s="325"/>
      <c r="MUD15" s="325"/>
      <c r="MUE15" s="325"/>
      <c r="MUF15" s="325"/>
      <c r="MUG15" s="325"/>
      <c r="MUH15" s="325"/>
      <c r="MUI15" s="325"/>
      <c r="MUJ15" s="325"/>
      <c r="MUK15" s="325"/>
      <c r="MUL15" s="325"/>
      <c r="MUM15" s="325"/>
      <c r="MUN15" s="325"/>
      <c r="MUO15" s="325"/>
      <c r="MUP15" s="325"/>
      <c r="MUQ15" s="325"/>
      <c r="MUR15" s="325"/>
      <c r="MUS15" s="325"/>
      <c r="MUT15" s="325"/>
      <c r="MUU15" s="325"/>
      <c r="MUV15" s="325"/>
      <c r="MUW15" s="325"/>
      <c r="MUX15" s="325"/>
      <c r="MUY15" s="325"/>
      <c r="MUZ15" s="325"/>
      <c r="MVA15" s="325"/>
      <c r="MVB15" s="325"/>
      <c r="MVC15" s="325"/>
      <c r="MVD15" s="325"/>
      <c r="MVE15" s="325"/>
      <c r="MVF15" s="325"/>
      <c r="MVG15" s="325"/>
      <c r="MVH15" s="325"/>
      <c r="MVI15" s="325"/>
      <c r="MVJ15" s="325"/>
      <c r="MVK15" s="325"/>
      <c r="MVL15" s="325"/>
      <c r="MVM15" s="325"/>
      <c r="MVN15" s="325"/>
      <c r="MVO15" s="325"/>
      <c r="MVP15" s="325"/>
      <c r="MVQ15" s="325"/>
      <c r="MVR15" s="325"/>
      <c r="MVS15" s="325"/>
      <c r="MVT15" s="325"/>
      <c r="MVU15" s="325"/>
      <c r="MVV15" s="325"/>
      <c r="MVW15" s="325"/>
      <c r="MVX15" s="325"/>
      <c r="MVY15" s="325"/>
      <c r="MVZ15" s="325"/>
      <c r="MWA15" s="325"/>
      <c r="MWB15" s="325"/>
      <c r="MWC15" s="325"/>
      <c r="MWD15" s="325"/>
      <c r="MWE15" s="325"/>
      <c r="MWF15" s="325"/>
      <c r="MWG15" s="325"/>
      <c r="MWH15" s="325"/>
      <c r="MWI15" s="325"/>
      <c r="MWJ15" s="325"/>
      <c r="MWK15" s="325"/>
      <c r="MWL15" s="325"/>
      <c r="MWM15" s="325"/>
      <c r="MWN15" s="325"/>
      <c r="MWO15" s="325"/>
      <c r="MWP15" s="325"/>
      <c r="MWQ15" s="325"/>
      <c r="MWR15" s="325"/>
      <c r="MWS15" s="325"/>
      <c r="MWT15" s="325"/>
      <c r="MWU15" s="325"/>
      <c r="MWV15" s="325"/>
      <c r="MWW15" s="325"/>
      <c r="MWX15" s="325"/>
      <c r="MWY15" s="325"/>
      <c r="MWZ15" s="325"/>
      <c r="MXA15" s="325"/>
      <c r="MXB15" s="325"/>
      <c r="MXC15" s="325"/>
      <c r="MXD15" s="325"/>
      <c r="MXE15" s="325"/>
      <c r="MXF15" s="325"/>
      <c r="MXG15" s="325"/>
      <c r="MXH15" s="325"/>
      <c r="MXI15" s="325"/>
      <c r="MXJ15" s="325"/>
      <c r="MXK15" s="325"/>
      <c r="MXL15" s="325"/>
      <c r="MXM15" s="325"/>
      <c r="MXN15" s="325"/>
      <c r="MXO15" s="325"/>
      <c r="MXP15" s="325"/>
      <c r="MXQ15" s="325"/>
      <c r="MXR15" s="325"/>
      <c r="MXS15" s="325"/>
      <c r="MXT15" s="325"/>
      <c r="MXU15" s="325"/>
      <c r="MXV15" s="325"/>
      <c r="MXW15" s="325"/>
      <c r="MXX15" s="325"/>
      <c r="MXY15" s="325"/>
      <c r="MXZ15" s="325"/>
      <c r="MYA15" s="325"/>
      <c r="MYB15" s="325"/>
      <c r="MYC15" s="325"/>
      <c r="MYD15" s="325"/>
      <c r="MYE15" s="325"/>
      <c r="MYF15" s="325"/>
      <c r="MYG15" s="325"/>
      <c r="MYH15" s="325"/>
      <c r="MYI15" s="325"/>
      <c r="MYJ15" s="325"/>
      <c r="MYK15" s="325"/>
      <c r="MYL15" s="325"/>
      <c r="MYM15" s="325"/>
      <c r="MYN15" s="325"/>
      <c r="MYO15" s="325"/>
      <c r="MYP15" s="325"/>
      <c r="MYQ15" s="325"/>
      <c r="MYR15" s="325"/>
      <c r="MYS15" s="325"/>
      <c r="MYT15" s="325"/>
      <c r="MYU15" s="325"/>
      <c r="MYV15" s="325"/>
      <c r="MYW15" s="325"/>
      <c r="MYX15" s="325"/>
      <c r="MYY15" s="325"/>
      <c r="MYZ15" s="325"/>
      <c r="MZA15" s="325"/>
      <c r="MZB15" s="325"/>
      <c r="MZC15" s="325"/>
      <c r="MZD15" s="325"/>
      <c r="MZE15" s="325"/>
      <c r="MZF15" s="325"/>
      <c r="MZG15" s="325"/>
      <c r="MZH15" s="325"/>
      <c r="MZI15" s="325"/>
      <c r="MZJ15" s="325"/>
      <c r="MZK15" s="325"/>
      <c r="MZL15" s="325"/>
      <c r="MZM15" s="325"/>
      <c r="MZN15" s="325"/>
      <c r="MZO15" s="325"/>
      <c r="MZP15" s="325"/>
      <c r="MZQ15" s="325"/>
      <c r="MZR15" s="325"/>
      <c r="MZS15" s="325"/>
      <c r="MZT15" s="325"/>
      <c r="MZU15" s="325"/>
      <c r="MZV15" s="325"/>
      <c r="MZW15" s="325"/>
      <c r="MZX15" s="325"/>
      <c r="MZY15" s="325"/>
      <c r="MZZ15" s="325"/>
      <c r="NAA15" s="325"/>
      <c r="NAB15" s="325"/>
      <c r="NAC15" s="325"/>
      <c r="NAD15" s="325"/>
      <c r="NAE15" s="325"/>
      <c r="NAF15" s="325"/>
      <c r="NAG15" s="325"/>
      <c r="NAH15" s="325"/>
      <c r="NAI15" s="325"/>
      <c r="NAJ15" s="325"/>
      <c r="NAK15" s="325"/>
      <c r="NAL15" s="325"/>
      <c r="NAM15" s="325"/>
      <c r="NAN15" s="325"/>
      <c r="NAO15" s="325"/>
      <c r="NAP15" s="325"/>
      <c r="NAQ15" s="325"/>
      <c r="NAR15" s="325"/>
      <c r="NAS15" s="325"/>
      <c r="NAT15" s="325"/>
      <c r="NAU15" s="325"/>
      <c r="NAV15" s="325"/>
      <c r="NAW15" s="325"/>
      <c r="NAX15" s="325"/>
      <c r="NAY15" s="325"/>
      <c r="NAZ15" s="325"/>
      <c r="NBA15" s="325"/>
      <c r="NBB15" s="325"/>
      <c r="NBC15" s="325"/>
      <c r="NBD15" s="325"/>
      <c r="NBE15" s="325"/>
      <c r="NBF15" s="325"/>
      <c r="NBG15" s="325"/>
      <c r="NBH15" s="325"/>
      <c r="NBI15" s="325"/>
      <c r="NBJ15" s="325"/>
      <c r="NBK15" s="325"/>
      <c r="NBL15" s="325"/>
      <c r="NBM15" s="325"/>
      <c r="NBN15" s="325"/>
      <c r="NBO15" s="325"/>
      <c r="NBP15" s="325"/>
      <c r="NBQ15" s="325"/>
      <c r="NBR15" s="325"/>
      <c r="NBS15" s="325"/>
      <c r="NBT15" s="325"/>
      <c r="NBU15" s="325"/>
      <c r="NBV15" s="325"/>
      <c r="NBW15" s="325"/>
      <c r="NBX15" s="325"/>
      <c r="NBY15" s="325"/>
      <c r="NBZ15" s="325"/>
      <c r="NCA15" s="325"/>
      <c r="NCB15" s="325"/>
      <c r="NCC15" s="325"/>
      <c r="NCD15" s="325"/>
      <c r="NCE15" s="325"/>
      <c r="NCF15" s="325"/>
      <c r="NCG15" s="325"/>
      <c r="NCH15" s="325"/>
      <c r="NCI15" s="325"/>
      <c r="NCJ15" s="325"/>
      <c r="NCK15" s="325"/>
      <c r="NCL15" s="325"/>
      <c r="NCM15" s="325"/>
      <c r="NCN15" s="325"/>
      <c r="NCO15" s="325"/>
      <c r="NCP15" s="325"/>
      <c r="NCQ15" s="325"/>
      <c r="NCR15" s="325"/>
      <c r="NCS15" s="325"/>
      <c r="NCT15" s="325"/>
      <c r="NCU15" s="325"/>
      <c r="NCV15" s="325"/>
      <c r="NCW15" s="325"/>
      <c r="NCX15" s="325"/>
      <c r="NCY15" s="325"/>
      <c r="NCZ15" s="325"/>
      <c r="NDA15" s="325"/>
      <c r="NDB15" s="325"/>
      <c r="NDC15" s="325"/>
      <c r="NDD15" s="325"/>
      <c r="NDE15" s="325"/>
      <c r="NDF15" s="325"/>
      <c r="NDG15" s="325"/>
      <c r="NDH15" s="325"/>
      <c r="NDI15" s="325"/>
      <c r="NDJ15" s="325"/>
      <c r="NDK15" s="325"/>
      <c r="NDL15" s="325"/>
      <c r="NDM15" s="325"/>
      <c r="NDN15" s="325"/>
      <c r="NDO15" s="325"/>
      <c r="NDP15" s="325"/>
      <c r="NDQ15" s="325"/>
      <c r="NDR15" s="325"/>
      <c r="NDS15" s="325"/>
      <c r="NDT15" s="325"/>
      <c r="NDU15" s="325"/>
      <c r="NDV15" s="325"/>
      <c r="NDW15" s="325"/>
      <c r="NDX15" s="325"/>
      <c r="NDY15" s="325"/>
      <c r="NDZ15" s="325"/>
      <c r="NEA15" s="325"/>
      <c r="NEB15" s="325"/>
      <c r="NEC15" s="325"/>
      <c r="NED15" s="325"/>
      <c r="NEE15" s="325"/>
      <c r="NEF15" s="325"/>
      <c r="NEG15" s="325"/>
      <c r="NEH15" s="325"/>
      <c r="NEI15" s="325"/>
      <c r="NEJ15" s="325"/>
      <c r="NEK15" s="325"/>
      <c r="NEL15" s="325"/>
      <c r="NEM15" s="325"/>
      <c r="NEN15" s="325"/>
      <c r="NEO15" s="325"/>
      <c r="NEP15" s="325"/>
      <c r="NEQ15" s="325"/>
      <c r="NER15" s="325"/>
      <c r="NES15" s="325"/>
      <c r="NET15" s="325"/>
      <c r="NEU15" s="325"/>
      <c r="NEV15" s="325"/>
      <c r="NEW15" s="325"/>
      <c r="NEX15" s="325"/>
      <c r="NEY15" s="325"/>
      <c r="NEZ15" s="325"/>
      <c r="NFA15" s="325"/>
      <c r="NFB15" s="325"/>
      <c r="NFC15" s="325"/>
      <c r="NFD15" s="325"/>
      <c r="NFE15" s="325"/>
      <c r="NFF15" s="325"/>
      <c r="NFG15" s="325"/>
      <c r="NFH15" s="325"/>
      <c r="NFI15" s="325"/>
      <c r="NFJ15" s="325"/>
      <c r="NFK15" s="325"/>
      <c r="NFL15" s="325"/>
      <c r="NFM15" s="325"/>
      <c r="NFN15" s="325"/>
      <c r="NFO15" s="325"/>
      <c r="NFP15" s="325"/>
      <c r="NFQ15" s="325"/>
      <c r="NFR15" s="325"/>
      <c r="NFS15" s="325"/>
      <c r="NFT15" s="325"/>
      <c r="NFU15" s="325"/>
      <c r="NFV15" s="325"/>
      <c r="NFW15" s="325"/>
      <c r="NFX15" s="325"/>
      <c r="NFY15" s="325"/>
      <c r="NFZ15" s="325"/>
      <c r="NGA15" s="325"/>
      <c r="NGB15" s="325"/>
      <c r="NGC15" s="325"/>
      <c r="NGD15" s="325"/>
      <c r="NGE15" s="325"/>
      <c r="NGF15" s="325"/>
      <c r="NGG15" s="325"/>
      <c r="NGH15" s="325"/>
      <c r="NGI15" s="325"/>
      <c r="NGJ15" s="325"/>
      <c r="NGK15" s="325"/>
      <c r="NGL15" s="325"/>
      <c r="NGM15" s="325"/>
      <c r="NGN15" s="325"/>
      <c r="NGO15" s="325"/>
      <c r="NGP15" s="325"/>
      <c r="NGQ15" s="325"/>
      <c r="NGR15" s="325"/>
      <c r="NGS15" s="325"/>
      <c r="NGT15" s="325"/>
      <c r="NGU15" s="325"/>
      <c r="NGV15" s="325"/>
      <c r="NGW15" s="325"/>
      <c r="NGX15" s="325"/>
      <c r="NGY15" s="325"/>
      <c r="NGZ15" s="325"/>
      <c r="NHA15" s="325"/>
      <c r="NHB15" s="325"/>
      <c r="NHC15" s="325"/>
      <c r="NHD15" s="325"/>
      <c r="NHE15" s="325"/>
      <c r="NHF15" s="325"/>
      <c r="NHG15" s="325"/>
      <c r="NHH15" s="325"/>
      <c r="NHI15" s="325"/>
      <c r="NHJ15" s="325"/>
      <c r="NHK15" s="325"/>
      <c r="NHL15" s="325"/>
      <c r="NHM15" s="325"/>
      <c r="NHN15" s="325"/>
      <c r="NHO15" s="325"/>
      <c r="NHP15" s="325"/>
      <c r="NHQ15" s="325"/>
      <c r="NHR15" s="325"/>
      <c r="NHS15" s="325"/>
      <c r="NHT15" s="325"/>
      <c r="NHU15" s="325"/>
      <c r="NHV15" s="325"/>
      <c r="NHW15" s="325"/>
      <c r="NHX15" s="325"/>
      <c r="NHY15" s="325"/>
      <c r="NHZ15" s="325"/>
      <c r="NIA15" s="325"/>
      <c r="NIB15" s="325"/>
      <c r="NIC15" s="325"/>
      <c r="NID15" s="325"/>
      <c r="NIE15" s="325"/>
      <c r="NIF15" s="325"/>
      <c r="NIG15" s="325"/>
      <c r="NIH15" s="325"/>
      <c r="NII15" s="325"/>
      <c r="NIJ15" s="325"/>
      <c r="NIK15" s="325"/>
      <c r="NIL15" s="325"/>
      <c r="NIM15" s="325"/>
      <c r="NIN15" s="325"/>
      <c r="NIO15" s="325"/>
      <c r="NIP15" s="325"/>
      <c r="NIQ15" s="325"/>
      <c r="NIR15" s="325"/>
      <c r="NIS15" s="325"/>
      <c r="NIT15" s="325"/>
      <c r="NIU15" s="325"/>
      <c r="NIV15" s="325"/>
      <c r="NIW15" s="325"/>
      <c r="NIX15" s="325"/>
      <c r="NIY15" s="325"/>
      <c r="NIZ15" s="325"/>
      <c r="NJA15" s="325"/>
      <c r="NJB15" s="325"/>
      <c r="NJC15" s="325"/>
      <c r="NJD15" s="325"/>
      <c r="NJE15" s="325"/>
      <c r="NJF15" s="325"/>
      <c r="NJG15" s="325"/>
      <c r="NJH15" s="325"/>
      <c r="NJI15" s="325"/>
      <c r="NJJ15" s="325"/>
      <c r="NJK15" s="325"/>
      <c r="NJL15" s="325"/>
      <c r="NJM15" s="325"/>
      <c r="NJN15" s="325"/>
      <c r="NJO15" s="325"/>
      <c r="NJP15" s="325"/>
      <c r="NJQ15" s="325"/>
      <c r="NJR15" s="325"/>
      <c r="NJS15" s="325"/>
      <c r="NJT15" s="325"/>
      <c r="NJU15" s="325"/>
      <c r="NJV15" s="325"/>
      <c r="NJW15" s="325"/>
      <c r="NJX15" s="325"/>
      <c r="NJY15" s="325"/>
      <c r="NJZ15" s="325"/>
      <c r="NKA15" s="325"/>
      <c r="NKB15" s="325"/>
      <c r="NKC15" s="325"/>
      <c r="NKD15" s="325"/>
      <c r="NKE15" s="325"/>
      <c r="NKF15" s="325"/>
      <c r="NKG15" s="325"/>
      <c r="NKH15" s="325"/>
      <c r="NKI15" s="325"/>
      <c r="NKJ15" s="325"/>
      <c r="NKK15" s="325"/>
      <c r="NKL15" s="325"/>
      <c r="NKM15" s="325"/>
      <c r="NKN15" s="325"/>
      <c r="NKO15" s="325"/>
      <c r="NKP15" s="325"/>
      <c r="NKQ15" s="325"/>
      <c r="NKR15" s="325"/>
      <c r="NKS15" s="325"/>
      <c r="NKT15" s="325"/>
      <c r="NKU15" s="325"/>
      <c r="NKV15" s="325"/>
      <c r="NKW15" s="325"/>
      <c r="NKX15" s="325"/>
      <c r="NKY15" s="325"/>
      <c r="NKZ15" s="325"/>
      <c r="NLA15" s="325"/>
      <c r="NLB15" s="325"/>
      <c r="NLC15" s="325"/>
      <c r="NLD15" s="325"/>
      <c r="NLE15" s="325"/>
      <c r="NLF15" s="325"/>
      <c r="NLG15" s="325"/>
      <c r="NLH15" s="325"/>
      <c r="NLI15" s="325"/>
      <c r="NLJ15" s="325"/>
      <c r="NLK15" s="325"/>
      <c r="NLL15" s="325"/>
      <c r="NLM15" s="325"/>
      <c r="NLN15" s="325"/>
      <c r="NLO15" s="325"/>
      <c r="NLP15" s="325"/>
      <c r="NLQ15" s="325"/>
      <c r="NLR15" s="325"/>
      <c r="NLS15" s="325"/>
      <c r="NLT15" s="325"/>
      <c r="NLU15" s="325"/>
      <c r="NLV15" s="325"/>
      <c r="NLW15" s="325"/>
      <c r="NLX15" s="325"/>
      <c r="NLY15" s="325"/>
      <c r="NLZ15" s="325"/>
      <c r="NMA15" s="325"/>
      <c r="NMB15" s="325"/>
      <c r="NMC15" s="325"/>
      <c r="NMD15" s="325"/>
      <c r="NME15" s="325"/>
      <c r="NMF15" s="325"/>
      <c r="NMG15" s="325"/>
      <c r="NMH15" s="325"/>
      <c r="NMI15" s="325"/>
      <c r="NMJ15" s="325"/>
      <c r="NMK15" s="325"/>
      <c r="NML15" s="325"/>
      <c r="NMM15" s="325"/>
      <c r="NMN15" s="325"/>
      <c r="NMO15" s="325"/>
      <c r="NMP15" s="325"/>
      <c r="NMQ15" s="325"/>
      <c r="NMR15" s="325"/>
      <c r="NMS15" s="325"/>
      <c r="NMT15" s="325"/>
      <c r="NMU15" s="325"/>
      <c r="NMV15" s="325"/>
      <c r="NMW15" s="325"/>
      <c r="NMX15" s="325"/>
      <c r="NMY15" s="325"/>
      <c r="NMZ15" s="325"/>
      <c r="NNA15" s="325"/>
      <c r="NNB15" s="325"/>
      <c r="NNC15" s="325"/>
      <c r="NND15" s="325"/>
      <c r="NNE15" s="325"/>
      <c r="NNF15" s="325"/>
      <c r="NNG15" s="325"/>
      <c r="NNH15" s="325"/>
      <c r="NNI15" s="325"/>
      <c r="NNJ15" s="325"/>
      <c r="NNK15" s="325"/>
      <c r="NNL15" s="325"/>
      <c r="NNM15" s="325"/>
      <c r="NNN15" s="325"/>
      <c r="NNO15" s="325"/>
      <c r="NNP15" s="325"/>
      <c r="NNQ15" s="325"/>
      <c r="NNR15" s="325"/>
      <c r="NNS15" s="325"/>
      <c r="NNT15" s="325"/>
      <c r="NNU15" s="325"/>
      <c r="NNV15" s="325"/>
      <c r="NNW15" s="325"/>
      <c r="NNX15" s="325"/>
      <c r="NNY15" s="325"/>
      <c r="NNZ15" s="325"/>
      <c r="NOA15" s="325"/>
      <c r="NOB15" s="325"/>
      <c r="NOC15" s="325"/>
      <c r="NOD15" s="325"/>
      <c r="NOE15" s="325"/>
      <c r="NOF15" s="325"/>
      <c r="NOG15" s="325"/>
      <c r="NOH15" s="325"/>
      <c r="NOI15" s="325"/>
      <c r="NOJ15" s="325"/>
      <c r="NOK15" s="325"/>
      <c r="NOL15" s="325"/>
      <c r="NOM15" s="325"/>
      <c r="NON15" s="325"/>
      <c r="NOO15" s="325"/>
      <c r="NOP15" s="325"/>
      <c r="NOQ15" s="325"/>
      <c r="NOR15" s="325"/>
      <c r="NOS15" s="325"/>
      <c r="NOT15" s="325"/>
      <c r="NOU15" s="325"/>
      <c r="NOV15" s="325"/>
      <c r="NOW15" s="325"/>
      <c r="NOX15" s="325"/>
      <c r="NOY15" s="325"/>
      <c r="NOZ15" s="325"/>
      <c r="NPA15" s="325"/>
      <c r="NPB15" s="325"/>
      <c r="NPC15" s="325"/>
      <c r="NPD15" s="325"/>
      <c r="NPE15" s="325"/>
      <c r="NPF15" s="325"/>
      <c r="NPG15" s="325"/>
      <c r="NPH15" s="325"/>
      <c r="NPI15" s="325"/>
      <c r="NPJ15" s="325"/>
      <c r="NPK15" s="325"/>
      <c r="NPL15" s="325"/>
      <c r="NPM15" s="325"/>
      <c r="NPN15" s="325"/>
      <c r="NPO15" s="325"/>
      <c r="NPP15" s="325"/>
      <c r="NPQ15" s="325"/>
      <c r="NPR15" s="325"/>
      <c r="NPS15" s="325"/>
      <c r="NPT15" s="325"/>
      <c r="NPU15" s="325"/>
      <c r="NPV15" s="325"/>
      <c r="NPW15" s="325"/>
      <c r="NPX15" s="325"/>
      <c r="NPY15" s="325"/>
      <c r="NPZ15" s="325"/>
      <c r="NQA15" s="325"/>
      <c r="NQB15" s="325"/>
      <c r="NQC15" s="325"/>
      <c r="NQD15" s="325"/>
      <c r="NQE15" s="325"/>
      <c r="NQF15" s="325"/>
      <c r="NQG15" s="325"/>
      <c r="NQH15" s="325"/>
      <c r="NQI15" s="325"/>
      <c r="NQJ15" s="325"/>
      <c r="NQK15" s="325"/>
      <c r="NQL15" s="325"/>
      <c r="NQM15" s="325"/>
      <c r="NQN15" s="325"/>
      <c r="NQO15" s="325"/>
      <c r="NQP15" s="325"/>
      <c r="NQQ15" s="325"/>
      <c r="NQR15" s="325"/>
      <c r="NQS15" s="325"/>
      <c r="NQT15" s="325"/>
      <c r="NQU15" s="325"/>
      <c r="NQV15" s="325"/>
      <c r="NQW15" s="325"/>
      <c r="NQX15" s="325"/>
      <c r="NQY15" s="325"/>
      <c r="NQZ15" s="325"/>
      <c r="NRA15" s="325"/>
      <c r="NRB15" s="325"/>
      <c r="NRC15" s="325"/>
      <c r="NRD15" s="325"/>
      <c r="NRE15" s="325"/>
      <c r="NRF15" s="325"/>
      <c r="NRG15" s="325"/>
      <c r="NRH15" s="325"/>
      <c r="NRI15" s="325"/>
      <c r="NRJ15" s="325"/>
      <c r="NRK15" s="325"/>
      <c r="NRL15" s="325"/>
      <c r="NRM15" s="325"/>
      <c r="NRN15" s="325"/>
      <c r="NRO15" s="325"/>
      <c r="NRP15" s="325"/>
      <c r="NRQ15" s="325"/>
      <c r="NRR15" s="325"/>
      <c r="NRS15" s="325"/>
      <c r="NRT15" s="325"/>
      <c r="NRU15" s="325"/>
      <c r="NRV15" s="325"/>
      <c r="NRW15" s="325"/>
      <c r="NRX15" s="325"/>
      <c r="NRY15" s="325"/>
      <c r="NRZ15" s="325"/>
      <c r="NSA15" s="325"/>
      <c r="NSB15" s="325"/>
      <c r="NSC15" s="325"/>
      <c r="NSD15" s="325"/>
      <c r="NSE15" s="325"/>
      <c r="NSF15" s="325"/>
      <c r="NSG15" s="325"/>
      <c r="NSH15" s="325"/>
      <c r="NSI15" s="325"/>
      <c r="NSJ15" s="325"/>
      <c r="NSK15" s="325"/>
      <c r="NSL15" s="325"/>
      <c r="NSM15" s="325"/>
      <c r="NSN15" s="325"/>
      <c r="NSO15" s="325"/>
      <c r="NSP15" s="325"/>
      <c r="NSQ15" s="325"/>
      <c r="NSR15" s="325"/>
      <c r="NSS15" s="325"/>
      <c r="NST15" s="325"/>
      <c r="NSU15" s="325"/>
      <c r="NSV15" s="325"/>
      <c r="NSW15" s="325"/>
      <c r="NSX15" s="325"/>
      <c r="NSY15" s="325"/>
      <c r="NSZ15" s="325"/>
      <c r="NTA15" s="325"/>
      <c r="NTB15" s="325"/>
      <c r="NTC15" s="325"/>
      <c r="NTD15" s="325"/>
      <c r="NTE15" s="325"/>
      <c r="NTF15" s="325"/>
      <c r="NTG15" s="325"/>
      <c r="NTH15" s="325"/>
      <c r="NTI15" s="325"/>
      <c r="NTJ15" s="325"/>
      <c r="NTK15" s="325"/>
      <c r="NTL15" s="325"/>
      <c r="NTM15" s="325"/>
      <c r="NTN15" s="325"/>
      <c r="NTO15" s="325"/>
      <c r="NTP15" s="325"/>
      <c r="NTQ15" s="325"/>
      <c r="NTR15" s="325"/>
      <c r="NTS15" s="325"/>
      <c r="NTT15" s="325"/>
      <c r="NTU15" s="325"/>
      <c r="NTV15" s="325"/>
      <c r="NTW15" s="325"/>
      <c r="NTX15" s="325"/>
      <c r="NTY15" s="325"/>
      <c r="NTZ15" s="325"/>
      <c r="NUA15" s="325"/>
      <c r="NUB15" s="325"/>
      <c r="NUC15" s="325"/>
      <c r="NUD15" s="325"/>
      <c r="NUE15" s="325"/>
      <c r="NUF15" s="325"/>
      <c r="NUG15" s="325"/>
      <c r="NUH15" s="325"/>
      <c r="NUI15" s="325"/>
      <c r="NUJ15" s="325"/>
      <c r="NUK15" s="325"/>
      <c r="NUL15" s="325"/>
      <c r="NUM15" s="325"/>
      <c r="NUN15" s="325"/>
      <c r="NUO15" s="325"/>
      <c r="NUP15" s="325"/>
      <c r="NUQ15" s="325"/>
      <c r="NUR15" s="325"/>
      <c r="NUS15" s="325"/>
      <c r="NUT15" s="325"/>
      <c r="NUU15" s="325"/>
      <c r="NUV15" s="325"/>
      <c r="NUW15" s="325"/>
      <c r="NUX15" s="325"/>
      <c r="NUY15" s="325"/>
      <c r="NUZ15" s="325"/>
      <c r="NVA15" s="325"/>
      <c r="NVB15" s="325"/>
      <c r="NVC15" s="325"/>
      <c r="NVD15" s="325"/>
      <c r="NVE15" s="325"/>
      <c r="NVF15" s="325"/>
      <c r="NVG15" s="325"/>
      <c r="NVH15" s="325"/>
      <c r="NVI15" s="325"/>
      <c r="NVJ15" s="325"/>
      <c r="NVK15" s="325"/>
      <c r="NVL15" s="325"/>
      <c r="NVM15" s="325"/>
      <c r="NVN15" s="325"/>
      <c r="NVO15" s="325"/>
      <c r="NVP15" s="325"/>
      <c r="NVQ15" s="325"/>
      <c r="NVR15" s="325"/>
      <c r="NVS15" s="325"/>
      <c r="NVT15" s="325"/>
      <c r="NVU15" s="325"/>
      <c r="NVV15" s="325"/>
      <c r="NVW15" s="325"/>
      <c r="NVX15" s="325"/>
      <c r="NVY15" s="325"/>
      <c r="NVZ15" s="325"/>
      <c r="NWA15" s="325"/>
      <c r="NWB15" s="325"/>
      <c r="NWC15" s="325"/>
      <c r="NWD15" s="325"/>
      <c r="NWE15" s="325"/>
      <c r="NWF15" s="325"/>
      <c r="NWG15" s="325"/>
      <c r="NWH15" s="325"/>
      <c r="NWI15" s="325"/>
      <c r="NWJ15" s="325"/>
      <c r="NWK15" s="325"/>
      <c r="NWL15" s="325"/>
      <c r="NWM15" s="325"/>
      <c r="NWN15" s="325"/>
      <c r="NWO15" s="325"/>
      <c r="NWP15" s="325"/>
      <c r="NWQ15" s="325"/>
      <c r="NWR15" s="325"/>
      <c r="NWS15" s="325"/>
      <c r="NWT15" s="325"/>
      <c r="NWU15" s="325"/>
      <c r="NWV15" s="325"/>
      <c r="NWW15" s="325"/>
      <c r="NWX15" s="325"/>
      <c r="NWY15" s="325"/>
      <c r="NWZ15" s="325"/>
      <c r="NXA15" s="325"/>
      <c r="NXB15" s="325"/>
      <c r="NXC15" s="325"/>
      <c r="NXD15" s="325"/>
      <c r="NXE15" s="325"/>
      <c r="NXF15" s="325"/>
      <c r="NXG15" s="325"/>
      <c r="NXH15" s="325"/>
      <c r="NXI15" s="325"/>
      <c r="NXJ15" s="325"/>
      <c r="NXK15" s="325"/>
      <c r="NXL15" s="325"/>
      <c r="NXM15" s="325"/>
      <c r="NXN15" s="325"/>
      <c r="NXO15" s="325"/>
      <c r="NXP15" s="325"/>
      <c r="NXQ15" s="325"/>
      <c r="NXR15" s="325"/>
      <c r="NXS15" s="325"/>
      <c r="NXT15" s="325"/>
      <c r="NXU15" s="325"/>
      <c r="NXV15" s="325"/>
      <c r="NXW15" s="325"/>
      <c r="NXX15" s="325"/>
      <c r="NXY15" s="325"/>
      <c r="NXZ15" s="325"/>
      <c r="NYA15" s="325"/>
      <c r="NYB15" s="325"/>
      <c r="NYC15" s="325"/>
      <c r="NYD15" s="325"/>
      <c r="NYE15" s="325"/>
      <c r="NYF15" s="325"/>
      <c r="NYG15" s="325"/>
      <c r="NYH15" s="325"/>
      <c r="NYI15" s="325"/>
      <c r="NYJ15" s="325"/>
      <c r="NYK15" s="325"/>
      <c r="NYL15" s="325"/>
      <c r="NYM15" s="325"/>
      <c r="NYN15" s="325"/>
      <c r="NYO15" s="325"/>
      <c r="NYP15" s="325"/>
      <c r="NYQ15" s="325"/>
      <c r="NYR15" s="325"/>
      <c r="NYS15" s="325"/>
      <c r="NYT15" s="325"/>
      <c r="NYU15" s="325"/>
      <c r="NYV15" s="325"/>
      <c r="NYW15" s="325"/>
      <c r="NYX15" s="325"/>
      <c r="NYY15" s="325"/>
      <c r="NYZ15" s="325"/>
      <c r="NZA15" s="325"/>
      <c r="NZB15" s="325"/>
      <c r="NZC15" s="325"/>
      <c r="NZD15" s="325"/>
      <c r="NZE15" s="325"/>
      <c r="NZF15" s="325"/>
      <c r="NZG15" s="325"/>
      <c r="NZH15" s="325"/>
      <c r="NZI15" s="325"/>
      <c r="NZJ15" s="325"/>
      <c r="NZK15" s="325"/>
      <c r="NZL15" s="325"/>
      <c r="NZM15" s="325"/>
      <c r="NZN15" s="325"/>
      <c r="NZO15" s="325"/>
      <c r="NZP15" s="325"/>
      <c r="NZQ15" s="325"/>
      <c r="NZR15" s="325"/>
      <c r="NZS15" s="325"/>
      <c r="NZT15" s="325"/>
      <c r="NZU15" s="325"/>
      <c r="NZV15" s="325"/>
      <c r="NZW15" s="325"/>
      <c r="NZX15" s="325"/>
      <c r="NZY15" s="325"/>
      <c r="NZZ15" s="325"/>
      <c r="OAA15" s="325"/>
      <c r="OAB15" s="325"/>
      <c r="OAC15" s="325"/>
      <c r="OAD15" s="325"/>
      <c r="OAE15" s="325"/>
      <c r="OAF15" s="325"/>
      <c r="OAG15" s="325"/>
      <c r="OAH15" s="325"/>
      <c r="OAI15" s="325"/>
      <c r="OAJ15" s="325"/>
      <c r="OAK15" s="325"/>
      <c r="OAL15" s="325"/>
      <c r="OAM15" s="325"/>
      <c r="OAN15" s="325"/>
      <c r="OAO15" s="325"/>
      <c r="OAP15" s="325"/>
      <c r="OAQ15" s="325"/>
      <c r="OAR15" s="325"/>
      <c r="OAS15" s="325"/>
      <c r="OAT15" s="325"/>
      <c r="OAU15" s="325"/>
      <c r="OAV15" s="325"/>
      <c r="OAW15" s="325"/>
      <c r="OAX15" s="325"/>
      <c r="OAY15" s="325"/>
      <c r="OAZ15" s="325"/>
      <c r="OBA15" s="325"/>
      <c r="OBB15" s="325"/>
      <c r="OBC15" s="325"/>
      <c r="OBD15" s="325"/>
      <c r="OBE15" s="325"/>
      <c r="OBF15" s="325"/>
      <c r="OBG15" s="325"/>
      <c r="OBH15" s="325"/>
      <c r="OBI15" s="325"/>
      <c r="OBJ15" s="325"/>
      <c r="OBK15" s="325"/>
      <c r="OBL15" s="325"/>
      <c r="OBM15" s="325"/>
      <c r="OBN15" s="325"/>
      <c r="OBO15" s="325"/>
      <c r="OBP15" s="325"/>
      <c r="OBQ15" s="325"/>
      <c r="OBR15" s="325"/>
      <c r="OBS15" s="325"/>
      <c r="OBT15" s="325"/>
      <c r="OBU15" s="325"/>
      <c r="OBV15" s="325"/>
      <c r="OBW15" s="325"/>
      <c r="OBX15" s="325"/>
      <c r="OBY15" s="325"/>
      <c r="OBZ15" s="325"/>
      <c r="OCA15" s="325"/>
      <c r="OCB15" s="325"/>
      <c r="OCC15" s="325"/>
      <c r="OCD15" s="325"/>
      <c r="OCE15" s="325"/>
      <c r="OCF15" s="325"/>
      <c r="OCG15" s="325"/>
      <c r="OCH15" s="325"/>
      <c r="OCI15" s="325"/>
      <c r="OCJ15" s="325"/>
      <c r="OCK15" s="325"/>
      <c r="OCL15" s="325"/>
      <c r="OCM15" s="325"/>
      <c r="OCN15" s="325"/>
      <c r="OCO15" s="325"/>
      <c r="OCP15" s="325"/>
      <c r="OCQ15" s="325"/>
      <c r="OCR15" s="325"/>
      <c r="OCS15" s="325"/>
      <c r="OCT15" s="325"/>
      <c r="OCU15" s="325"/>
      <c r="OCV15" s="325"/>
      <c r="OCW15" s="325"/>
      <c r="OCX15" s="325"/>
      <c r="OCY15" s="325"/>
      <c r="OCZ15" s="325"/>
      <c r="ODA15" s="325"/>
      <c r="ODB15" s="325"/>
      <c r="ODC15" s="325"/>
      <c r="ODD15" s="325"/>
      <c r="ODE15" s="325"/>
      <c r="ODF15" s="325"/>
      <c r="ODG15" s="325"/>
      <c r="ODH15" s="325"/>
      <c r="ODI15" s="325"/>
      <c r="ODJ15" s="325"/>
      <c r="ODK15" s="325"/>
      <c r="ODL15" s="325"/>
      <c r="ODM15" s="325"/>
      <c r="ODN15" s="325"/>
      <c r="ODO15" s="325"/>
      <c r="ODP15" s="325"/>
      <c r="ODQ15" s="325"/>
      <c r="ODR15" s="325"/>
      <c r="ODS15" s="325"/>
      <c r="ODT15" s="325"/>
      <c r="ODU15" s="325"/>
      <c r="ODV15" s="325"/>
      <c r="ODW15" s="325"/>
      <c r="ODX15" s="325"/>
      <c r="ODY15" s="325"/>
      <c r="ODZ15" s="325"/>
      <c r="OEA15" s="325"/>
      <c r="OEB15" s="325"/>
      <c r="OEC15" s="325"/>
      <c r="OED15" s="325"/>
      <c r="OEE15" s="325"/>
      <c r="OEF15" s="325"/>
      <c r="OEG15" s="325"/>
      <c r="OEH15" s="325"/>
      <c r="OEI15" s="325"/>
      <c r="OEJ15" s="325"/>
      <c r="OEK15" s="325"/>
      <c r="OEL15" s="325"/>
      <c r="OEM15" s="325"/>
      <c r="OEN15" s="325"/>
      <c r="OEO15" s="325"/>
      <c r="OEP15" s="325"/>
      <c r="OEQ15" s="325"/>
      <c r="OER15" s="325"/>
      <c r="OES15" s="325"/>
      <c r="OET15" s="325"/>
      <c r="OEU15" s="325"/>
      <c r="OEV15" s="325"/>
      <c r="OEW15" s="325"/>
      <c r="OEX15" s="325"/>
      <c r="OEY15" s="325"/>
      <c r="OEZ15" s="325"/>
      <c r="OFA15" s="325"/>
      <c r="OFB15" s="325"/>
      <c r="OFC15" s="325"/>
      <c r="OFD15" s="325"/>
      <c r="OFE15" s="325"/>
      <c r="OFF15" s="325"/>
      <c r="OFG15" s="325"/>
      <c r="OFH15" s="325"/>
      <c r="OFI15" s="325"/>
      <c r="OFJ15" s="325"/>
      <c r="OFK15" s="325"/>
      <c r="OFL15" s="325"/>
      <c r="OFM15" s="325"/>
      <c r="OFN15" s="325"/>
      <c r="OFO15" s="325"/>
      <c r="OFP15" s="325"/>
      <c r="OFQ15" s="325"/>
      <c r="OFR15" s="325"/>
      <c r="OFS15" s="325"/>
      <c r="OFT15" s="325"/>
      <c r="OFU15" s="325"/>
      <c r="OFV15" s="325"/>
      <c r="OFW15" s="325"/>
      <c r="OFX15" s="325"/>
      <c r="OFY15" s="325"/>
      <c r="OFZ15" s="325"/>
      <c r="OGA15" s="325"/>
      <c r="OGB15" s="325"/>
      <c r="OGC15" s="325"/>
      <c r="OGD15" s="325"/>
      <c r="OGE15" s="325"/>
      <c r="OGF15" s="325"/>
      <c r="OGG15" s="325"/>
      <c r="OGH15" s="325"/>
      <c r="OGI15" s="325"/>
      <c r="OGJ15" s="325"/>
      <c r="OGK15" s="325"/>
      <c r="OGL15" s="325"/>
      <c r="OGM15" s="325"/>
      <c r="OGN15" s="325"/>
      <c r="OGO15" s="325"/>
      <c r="OGP15" s="325"/>
      <c r="OGQ15" s="325"/>
      <c r="OGR15" s="325"/>
      <c r="OGS15" s="325"/>
      <c r="OGT15" s="325"/>
      <c r="OGU15" s="325"/>
      <c r="OGV15" s="325"/>
      <c r="OGW15" s="325"/>
      <c r="OGX15" s="325"/>
      <c r="OGY15" s="325"/>
      <c r="OGZ15" s="325"/>
      <c r="OHA15" s="325"/>
      <c r="OHB15" s="325"/>
      <c r="OHC15" s="325"/>
      <c r="OHD15" s="325"/>
      <c r="OHE15" s="325"/>
      <c r="OHF15" s="325"/>
      <c r="OHG15" s="325"/>
      <c r="OHH15" s="325"/>
      <c r="OHI15" s="325"/>
      <c r="OHJ15" s="325"/>
      <c r="OHK15" s="325"/>
      <c r="OHL15" s="325"/>
      <c r="OHM15" s="325"/>
      <c r="OHN15" s="325"/>
      <c r="OHO15" s="325"/>
      <c r="OHP15" s="325"/>
      <c r="OHQ15" s="325"/>
      <c r="OHR15" s="325"/>
      <c r="OHS15" s="325"/>
      <c r="OHT15" s="325"/>
      <c r="OHU15" s="325"/>
      <c r="OHV15" s="325"/>
      <c r="OHW15" s="325"/>
      <c r="OHX15" s="325"/>
      <c r="OHY15" s="325"/>
      <c r="OHZ15" s="325"/>
      <c r="OIA15" s="325"/>
      <c r="OIB15" s="325"/>
      <c r="OIC15" s="325"/>
      <c r="OID15" s="325"/>
      <c r="OIE15" s="325"/>
      <c r="OIF15" s="325"/>
      <c r="OIG15" s="325"/>
      <c r="OIH15" s="325"/>
      <c r="OII15" s="325"/>
      <c r="OIJ15" s="325"/>
      <c r="OIK15" s="325"/>
      <c r="OIL15" s="325"/>
      <c r="OIM15" s="325"/>
      <c r="OIN15" s="325"/>
      <c r="OIO15" s="325"/>
      <c r="OIP15" s="325"/>
      <c r="OIQ15" s="325"/>
      <c r="OIR15" s="325"/>
      <c r="OIS15" s="325"/>
      <c r="OIT15" s="325"/>
      <c r="OIU15" s="325"/>
      <c r="OIV15" s="325"/>
      <c r="OIW15" s="325"/>
      <c r="OIX15" s="325"/>
      <c r="OIY15" s="325"/>
      <c r="OIZ15" s="325"/>
      <c r="OJA15" s="325"/>
      <c r="OJB15" s="325"/>
      <c r="OJC15" s="325"/>
      <c r="OJD15" s="325"/>
      <c r="OJE15" s="325"/>
      <c r="OJF15" s="325"/>
      <c r="OJG15" s="325"/>
      <c r="OJH15" s="325"/>
      <c r="OJI15" s="325"/>
      <c r="OJJ15" s="325"/>
      <c r="OJK15" s="325"/>
      <c r="OJL15" s="325"/>
      <c r="OJM15" s="325"/>
      <c r="OJN15" s="325"/>
      <c r="OJO15" s="325"/>
      <c r="OJP15" s="325"/>
      <c r="OJQ15" s="325"/>
      <c r="OJR15" s="325"/>
      <c r="OJS15" s="325"/>
      <c r="OJT15" s="325"/>
      <c r="OJU15" s="325"/>
      <c r="OJV15" s="325"/>
      <c r="OJW15" s="325"/>
      <c r="OJX15" s="325"/>
      <c r="OJY15" s="325"/>
      <c r="OJZ15" s="325"/>
      <c r="OKA15" s="325"/>
      <c r="OKB15" s="325"/>
      <c r="OKC15" s="325"/>
      <c r="OKD15" s="325"/>
      <c r="OKE15" s="325"/>
      <c r="OKF15" s="325"/>
      <c r="OKG15" s="325"/>
      <c r="OKH15" s="325"/>
      <c r="OKI15" s="325"/>
      <c r="OKJ15" s="325"/>
      <c r="OKK15" s="325"/>
      <c r="OKL15" s="325"/>
      <c r="OKM15" s="325"/>
      <c r="OKN15" s="325"/>
      <c r="OKO15" s="325"/>
      <c r="OKP15" s="325"/>
      <c r="OKQ15" s="325"/>
      <c r="OKR15" s="325"/>
      <c r="OKS15" s="325"/>
      <c r="OKT15" s="325"/>
      <c r="OKU15" s="325"/>
      <c r="OKV15" s="325"/>
      <c r="OKW15" s="325"/>
      <c r="OKX15" s="325"/>
      <c r="OKY15" s="325"/>
      <c r="OKZ15" s="325"/>
      <c r="OLA15" s="325"/>
      <c r="OLB15" s="325"/>
      <c r="OLC15" s="325"/>
      <c r="OLD15" s="325"/>
      <c r="OLE15" s="325"/>
      <c r="OLF15" s="325"/>
      <c r="OLG15" s="325"/>
      <c r="OLH15" s="325"/>
      <c r="OLI15" s="325"/>
      <c r="OLJ15" s="325"/>
      <c r="OLK15" s="325"/>
      <c r="OLL15" s="325"/>
      <c r="OLM15" s="325"/>
      <c r="OLN15" s="325"/>
      <c r="OLO15" s="325"/>
      <c r="OLP15" s="325"/>
      <c r="OLQ15" s="325"/>
      <c r="OLR15" s="325"/>
      <c r="OLS15" s="325"/>
      <c r="OLT15" s="325"/>
      <c r="OLU15" s="325"/>
      <c r="OLV15" s="325"/>
      <c r="OLW15" s="325"/>
      <c r="OLX15" s="325"/>
      <c r="OLY15" s="325"/>
      <c r="OLZ15" s="325"/>
      <c r="OMA15" s="325"/>
      <c r="OMB15" s="325"/>
      <c r="OMC15" s="325"/>
      <c r="OMD15" s="325"/>
      <c r="OME15" s="325"/>
      <c r="OMF15" s="325"/>
      <c r="OMG15" s="325"/>
      <c r="OMH15" s="325"/>
      <c r="OMI15" s="325"/>
      <c r="OMJ15" s="325"/>
      <c r="OMK15" s="325"/>
      <c r="OML15" s="325"/>
      <c r="OMM15" s="325"/>
      <c r="OMN15" s="325"/>
      <c r="OMO15" s="325"/>
      <c r="OMP15" s="325"/>
      <c r="OMQ15" s="325"/>
      <c r="OMR15" s="325"/>
      <c r="OMS15" s="325"/>
      <c r="OMT15" s="325"/>
      <c r="OMU15" s="325"/>
      <c r="OMV15" s="325"/>
      <c r="OMW15" s="325"/>
      <c r="OMX15" s="325"/>
      <c r="OMY15" s="325"/>
      <c r="OMZ15" s="325"/>
      <c r="ONA15" s="325"/>
      <c r="ONB15" s="325"/>
      <c r="ONC15" s="325"/>
      <c r="OND15" s="325"/>
      <c r="ONE15" s="325"/>
      <c r="ONF15" s="325"/>
      <c r="ONG15" s="325"/>
      <c r="ONH15" s="325"/>
      <c r="ONI15" s="325"/>
      <c r="ONJ15" s="325"/>
      <c r="ONK15" s="325"/>
      <c r="ONL15" s="325"/>
      <c r="ONM15" s="325"/>
      <c r="ONN15" s="325"/>
      <c r="ONO15" s="325"/>
      <c r="ONP15" s="325"/>
      <c r="ONQ15" s="325"/>
      <c r="ONR15" s="325"/>
      <c r="ONS15" s="325"/>
      <c r="ONT15" s="325"/>
      <c r="ONU15" s="325"/>
      <c r="ONV15" s="325"/>
      <c r="ONW15" s="325"/>
      <c r="ONX15" s="325"/>
      <c r="ONY15" s="325"/>
      <c r="ONZ15" s="325"/>
      <c r="OOA15" s="325"/>
      <c r="OOB15" s="325"/>
      <c r="OOC15" s="325"/>
      <c r="OOD15" s="325"/>
      <c r="OOE15" s="325"/>
      <c r="OOF15" s="325"/>
      <c r="OOG15" s="325"/>
      <c r="OOH15" s="325"/>
      <c r="OOI15" s="325"/>
      <c r="OOJ15" s="325"/>
      <c r="OOK15" s="325"/>
      <c r="OOL15" s="325"/>
      <c r="OOM15" s="325"/>
      <c r="OON15" s="325"/>
      <c r="OOO15" s="325"/>
      <c r="OOP15" s="325"/>
      <c r="OOQ15" s="325"/>
      <c r="OOR15" s="325"/>
      <c r="OOS15" s="325"/>
      <c r="OOT15" s="325"/>
      <c r="OOU15" s="325"/>
      <c r="OOV15" s="325"/>
      <c r="OOW15" s="325"/>
      <c r="OOX15" s="325"/>
      <c r="OOY15" s="325"/>
      <c r="OOZ15" s="325"/>
      <c r="OPA15" s="325"/>
      <c r="OPB15" s="325"/>
      <c r="OPC15" s="325"/>
      <c r="OPD15" s="325"/>
      <c r="OPE15" s="325"/>
      <c r="OPF15" s="325"/>
      <c r="OPG15" s="325"/>
      <c r="OPH15" s="325"/>
      <c r="OPI15" s="325"/>
      <c r="OPJ15" s="325"/>
      <c r="OPK15" s="325"/>
      <c r="OPL15" s="325"/>
      <c r="OPM15" s="325"/>
      <c r="OPN15" s="325"/>
      <c r="OPO15" s="325"/>
      <c r="OPP15" s="325"/>
      <c r="OPQ15" s="325"/>
      <c r="OPR15" s="325"/>
      <c r="OPS15" s="325"/>
      <c r="OPT15" s="325"/>
      <c r="OPU15" s="325"/>
      <c r="OPV15" s="325"/>
      <c r="OPW15" s="325"/>
      <c r="OPX15" s="325"/>
      <c r="OPY15" s="325"/>
      <c r="OPZ15" s="325"/>
      <c r="OQA15" s="325"/>
      <c r="OQB15" s="325"/>
      <c r="OQC15" s="325"/>
      <c r="OQD15" s="325"/>
      <c r="OQE15" s="325"/>
      <c r="OQF15" s="325"/>
      <c r="OQG15" s="325"/>
      <c r="OQH15" s="325"/>
      <c r="OQI15" s="325"/>
      <c r="OQJ15" s="325"/>
      <c r="OQK15" s="325"/>
      <c r="OQL15" s="325"/>
      <c r="OQM15" s="325"/>
      <c r="OQN15" s="325"/>
      <c r="OQO15" s="325"/>
      <c r="OQP15" s="325"/>
      <c r="OQQ15" s="325"/>
      <c r="OQR15" s="325"/>
      <c r="OQS15" s="325"/>
      <c r="OQT15" s="325"/>
      <c r="OQU15" s="325"/>
      <c r="OQV15" s="325"/>
      <c r="OQW15" s="325"/>
      <c r="OQX15" s="325"/>
      <c r="OQY15" s="325"/>
      <c r="OQZ15" s="325"/>
      <c r="ORA15" s="325"/>
      <c r="ORB15" s="325"/>
      <c r="ORC15" s="325"/>
      <c r="ORD15" s="325"/>
      <c r="ORE15" s="325"/>
      <c r="ORF15" s="325"/>
      <c r="ORG15" s="325"/>
      <c r="ORH15" s="325"/>
      <c r="ORI15" s="325"/>
      <c r="ORJ15" s="325"/>
      <c r="ORK15" s="325"/>
      <c r="ORL15" s="325"/>
      <c r="ORM15" s="325"/>
      <c r="ORN15" s="325"/>
      <c r="ORO15" s="325"/>
      <c r="ORP15" s="325"/>
      <c r="ORQ15" s="325"/>
      <c r="ORR15" s="325"/>
      <c r="ORS15" s="325"/>
      <c r="ORT15" s="325"/>
      <c r="ORU15" s="325"/>
      <c r="ORV15" s="325"/>
      <c r="ORW15" s="325"/>
      <c r="ORX15" s="325"/>
      <c r="ORY15" s="325"/>
      <c r="ORZ15" s="325"/>
      <c r="OSA15" s="325"/>
      <c r="OSB15" s="325"/>
      <c r="OSC15" s="325"/>
      <c r="OSD15" s="325"/>
      <c r="OSE15" s="325"/>
      <c r="OSF15" s="325"/>
      <c r="OSG15" s="325"/>
      <c r="OSH15" s="325"/>
      <c r="OSI15" s="325"/>
      <c r="OSJ15" s="325"/>
      <c r="OSK15" s="325"/>
      <c r="OSL15" s="325"/>
      <c r="OSM15" s="325"/>
      <c r="OSN15" s="325"/>
      <c r="OSO15" s="325"/>
      <c r="OSP15" s="325"/>
      <c r="OSQ15" s="325"/>
      <c r="OSR15" s="325"/>
      <c r="OSS15" s="325"/>
      <c r="OST15" s="325"/>
      <c r="OSU15" s="325"/>
      <c r="OSV15" s="325"/>
      <c r="OSW15" s="325"/>
      <c r="OSX15" s="325"/>
      <c r="OSY15" s="325"/>
      <c r="OSZ15" s="325"/>
      <c r="OTA15" s="325"/>
      <c r="OTB15" s="325"/>
      <c r="OTC15" s="325"/>
      <c r="OTD15" s="325"/>
      <c r="OTE15" s="325"/>
      <c r="OTF15" s="325"/>
      <c r="OTG15" s="325"/>
      <c r="OTH15" s="325"/>
      <c r="OTI15" s="325"/>
      <c r="OTJ15" s="325"/>
      <c r="OTK15" s="325"/>
      <c r="OTL15" s="325"/>
      <c r="OTM15" s="325"/>
      <c r="OTN15" s="325"/>
      <c r="OTO15" s="325"/>
      <c r="OTP15" s="325"/>
      <c r="OTQ15" s="325"/>
      <c r="OTR15" s="325"/>
      <c r="OTS15" s="325"/>
      <c r="OTT15" s="325"/>
      <c r="OTU15" s="325"/>
      <c r="OTV15" s="325"/>
      <c r="OTW15" s="325"/>
      <c r="OTX15" s="325"/>
      <c r="OTY15" s="325"/>
      <c r="OTZ15" s="325"/>
      <c r="OUA15" s="325"/>
      <c r="OUB15" s="325"/>
      <c r="OUC15" s="325"/>
      <c r="OUD15" s="325"/>
      <c r="OUE15" s="325"/>
      <c r="OUF15" s="325"/>
      <c r="OUG15" s="325"/>
      <c r="OUH15" s="325"/>
      <c r="OUI15" s="325"/>
      <c r="OUJ15" s="325"/>
      <c r="OUK15" s="325"/>
      <c r="OUL15" s="325"/>
      <c r="OUM15" s="325"/>
      <c r="OUN15" s="325"/>
      <c r="OUO15" s="325"/>
      <c r="OUP15" s="325"/>
      <c r="OUQ15" s="325"/>
      <c r="OUR15" s="325"/>
      <c r="OUS15" s="325"/>
      <c r="OUT15" s="325"/>
      <c r="OUU15" s="325"/>
      <c r="OUV15" s="325"/>
      <c r="OUW15" s="325"/>
      <c r="OUX15" s="325"/>
      <c r="OUY15" s="325"/>
      <c r="OUZ15" s="325"/>
      <c r="OVA15" s="325"/>
      <c r="OVB15" s="325"/>
      <c r="OVC15" s="325"/>
      <c r="OVD15" s="325"/>
      <c r="OVE15" s="325"/>
      <c r="OVF15" s="325"/>
      <c r="OVG15" s="325"/>
      <c r="OVH15" s="325"/>
      <c r="OVI15" s="325"/>
      <c r="OVJ15" s="325"/>
      <c r="OVK15" s="325"/>
      <c r="OVL15" s="325"/>
      <c r="OVM15" s="325"/>
      <c r="OVN15" s="325"/>
      <c r="OVO15" s="325"/>
      <c r="OVP15" s="325"/>
      <c r="OVQ15" s="325"/>
      <c r="OVR15" s="325"/>
      <c r="OVS15" s="325"/>
      <c r="OVT15" s="325"/>
      <c r="OVU15" s="325"/>
      <c r="OVV15" s="325"/>
      <c r="OVW15" s="325"/>
      <c r="OVX15" s="325"/>
      <c r="OVY15" s="325"/>
      <c r="OVZ15" s="325"/>
      <c r="OWA15" s="325"/>
      <c r="OWB15" s="325"/>
      <c r="OWC15" s="325"/>
      <c r="OWD15" s="325"/>
      <c r="OWE15" s="325"/>
      <c r="OWF15" s="325"/>
      <c r="OWG15" s="325"/>
      <c r="OWH15" s="325"/>
      <c r="OWI15" s="325"/>
      <c r="OWJ15" s="325"/>
      <c r="OWK15" s="325"/>
      <c r="OWL15" s="325"/>
      <c r="OWM15" s="325"/>
      <c r="OWN15" s="325"/>
      <c r="OWO15" s="325"/>
      <c r="OWP15" s="325"/>
      <c r="OWQ15" s="325"/>
      <c r="OWR15" s="325"/>
      <c r="OWS15" s="325"/>
      <c r="OWT15" s="325"/>
      <c r="OWU15" s="325"/>
      <c r="OWV15" s="325"/>
      <c r="OWW15" s="325"/>
      <c r="OWX15" s="325"/>
      <c r="OWY15" s="325"/>
      <c r="OWZ15" s="325"/>
      <c r="OXA15" s="325"/>
      <c r="OXB15" s="325"/>
      <c r="OXC15" s="325"/>
      <c r="OXD15" s="325"/>
      <c r="OXE15" s="325"/>
      <c r="OXF15" s="325"/>
      <c r="OXG15" s="325"/>
      <c r="OXH15" s="325"/>
      <c r="OXI15" s="325"/>
      <c r="OXJ15" s="325"/>
      <c r="OXK15" s="325"/>
      <c r="OXL15" s="325"/>
      <c r="OXM15" s="325"/>
      <c r="OXN15" s="325"/>
      <c r="OXO15" s="325"/>
      <c r="OXP15" s="325"/>
      <c r="OXQ15" s="325"/>
      <c r="OXR15" s="325"/>
      <c r="OXS15" s="325"/>
      <c r="OXT15" s="325"/>
      <c r="OXU15" s="325"/>
      <c r="OXV15" s="325"/>
      <c r="OXW15" s="325"/>
      <c r="OXX15" s="325"/>
      <c r="OXY15" s="325"/>
      <c r="OXZ15" s="325"/>
      <c r="OYA15" s="325"/>
      <c r="OYB15" s="325"/>
      <c r="OYC15" s="325"/>
      <c r="OYD15" s="325"/>
      <c r="OYE15" s="325"/>
      <c r="OYF15" s="325"/>
      <c r="OYG15" s="325"/>
      <c r="OYH15" s="325"/>
      <c r="OYI15" s="325"/>
      <c r="OYJ15" s="325"/>
      <c r="OYK15" s="325"/>
      <c r="OYL15" s="325"/>
      <c r="OYM15" s="325"/>
      <c r="OYN15" s="325"/>
      <c r="OYO15" s="325"/>
      <c r="OYP15" s="325"/>
      <c r="OYQ15" s="325"/>
      <c r="OYR15" s="325"/>
      <c r="OYS15" s="325"/>
      <c r="OYT15" s="325"/>
      <c r="OYU15" s="325"/>
      <c r="OYV15" s="325"/>
      <c r="OYW15" s="325"/>
      <c r="OYX15" s="325"/>
      <c r="OYY15" s="325"/>
      <c r="OYZ15" s="325"/>
      <c r="OZA15" s="325"/>
      <c r="OZB15" s="325"/>
      <c r="OZC15" s="325"/>
      <c r="OZD15" s="325"/>
      <c r="OZE15" s="325"/>
      <c r="OZF15" s="325"/>
      <c r="OZG15" s="325"/>
      <c r="OZH15" s="325"/>
      <c r="OZI15" s="325"/>
      <c r="OZJ15" s="325"/>
      <c r="OZK15" s="325"/>
      <c r="OZL15" s="325"/>
      <c r="OZM15" s="325"/>
      <c r="OZN15" s="325"/>
      <c r="OZO15" s="325"/>
      <c r="OZP15" s="325"/>
      <c r="OZQ15" s="325"/>
      <c r="OZR15" s="325"/>
      <c r="OZS15" s="325"/>
      <c r="OZT15" s="325"/>
      <c r="OZU15" s="325"/>
      <c r="OZV15" s="325"/>
      <c r="OZW15" s="325"/>
      <c r="OZX15" s="325"/>
      <c r="OZY15" s="325"/>
      <c r="OZZ15" s="325"/>
      <c r="PAA15" s="325"/>
      <c r="PAB15" s="325"/>
      <c r="PAC15" s="325"/>
      <c r="PAD15" s="325"/>
      <c r="PAE15" s="325"/>
      <c r="PAF15" s="325"/>
      <c r="PAG15" s="325"/>
      <c r="PAH15" s="325"/>
      <c r="PAI15" s="325"/>
      <c r="PAJ15" s="325"/>
      <c r="PAK15" s="325"/>
      <c r="PAL15" s="325"/>
      <c r="PAM15" s="325"/>
      <c r="PAN15" s="325"/>
      <c r="PAO15" s="325"/>
      <c r="PAP15" s="325"/>
      <c r="PAQ15" s="325"/>
      <c r="PAR15" s="325"/>
      <c r="PAS15" s="325"/>
      <c r="PAT15" s="325"/>
      <c r="PAU15" s="325"/>
      <c r="PAV15" s="325"/>
      <c r="PAW15" s="325"/>
      <c r="PAX15" s="325"/>
      <c r="PAY15" s="325"/>
      <c r="PAZ15" s="325"/>
      <c r="PBA15" s="325"/>
      <c r="PBB15" s="325"/>
      <c r="PBC15" s="325"/>
      <c r="PBD15" s="325"/>
      <c r="PBE15" s="325"/>
      <c r="PBF15" s="325"/>
      <c r="PBG15" s="325"/>
      <c r="PBH15" s="325"/>
      <c r="PBI15" s="325"/>
      <c r="PBJ15" s="325"/>
      <c r="PBK15" s="325"/>
      <c r="PBL15" s="325"/>
      <c r="PBM15" s="325"/>
      <c r="PBN15" s="325"/>
      <c r="PBO15" s="325"/>
      <c r="PBP15" s="325"/>
      <c r="PBQ15" s="325"/>
      <c r="PBR15" s="325"/>
      <c r="PBS15" s="325"/>
      <c r="PBT15" s="325"/>
      <c r="PBU15" s="325"/>
      <c r="PBV15" s="325"/>
      <c r="PBW15" s="325"/>
      <c r="PBX15" s="325"/>
      <c r="PBY15" s="325"/>
      <c r="PBZ15" s="325"/>
      <c r="PCA15" s="325"/>
      <c r="PCB15" s="325"/>
      <c r="PCC15" s="325"/>
      <c r="PCD15" s="325"/>
      <c r="PCE15" s="325"/>
      <c r="PCF15" s="325"/>
      <c r="PCG15" s="325"/>
      <c r="PCH15" s="325"/>
      <c r="PCI15" s="325"/>
      <c r="PCJ15" s="325"/>
      <c r="PCK15" s="325"/>
      <c r="PCL15" s="325"/>
      <c r="PCM15" s="325"/>
      <c r="PCN15" s="325"/>
      <c r="PCO15" s="325"/>
      <c r="PCP15" s="325"/>
      <c r="PCQ15" s="325"/>
      <c r="PCR15" s="325"/>
      <c r="PCS15" s="325"/>
      <c r="PCT15" s="325"/>
      <c r="PCU15" s="325"/>
      <c r="PCV15" s="325"/>
      <c r="PCW15" s="325"/>
      <c r="PCX15" s="325"/>
      <c r="PCY15" s="325"/>
      <c r="PCZ15" s="325"/>
      <c r="PDA15" s="325"/>
      <c r="PDB15" s="325"/>
      <c r="PDC15" s="325"/>
      <c r="PDD15" s="325"/>
      <c r="PDE15" s="325"/>
      <c r="PDF15" s="325"/>
      <c r="PDG15" s="325"/>
      <c r="PDH15" s="325"/>
      <c r="PDI15" s="325"/>
      <c r="PDJ15" s="325"/>
      <c r="PDK15" s="325"/>
      <c r="PDL15" s="325"/>
      <c r="PDM15" s="325"/>
      <c r="PDN15" s="325"/>
      <c r="PDO15" s="325"/>
      <c r="PDP15" s="325"/>
      <c r="PDQ15" s="325"/>
      <c r="PDR15" s="325"/>
      <c r="PDS15" s="325"/>
      <c r="PDT15" s="325"/>
      <c r="PDU15" s="325"/>
      <c r="PDV15" s="325"/>
      <c r="PDW15" s="325"/>
      <c r="PDX15" s="325"/>
      <c r="PDY15" s="325"/>
      <c r="PDZ15" s="325"/>
      <c r="PEA15" s="325"/>
      <c r="PEB15" s="325"/>
      <c r="PEC15" s="325"/>
      <c r="PED15" s="325"/>
      <c r="PEE15" s="325"/>
      <c r="PEF15" s="325"/>
      <c r="PEG15" s="325"/>
      <c r="PEH15" s="325"/>
      <c r="PEI15" s="325"/>
      <c r="PEJ15" s="325"/>
      <c r="PEK15" s="325"/>
      <c r="PEL15" s="325"/>
      <c r="PEM15" s="325"/>
      <c r="PEN15" s="325"/>
      <c r="PEO15" s="325"/>
      <c r="PEP15" s="325"/>
      <c r="PEQ15" s="325"/>
      <c r="PER15" s="325"/>
      <c r="PES15" s="325"/>
      <c r="PET15" s="325"/>
      <c r="PEU15" s="325"/>
      <c r="PEV15" s="325"/>
      <c r="PEW15" s="325"/>
      <c r="PEX15" s="325"/>
      <c r="PEY15" s="325"/>
      <c r="PEZ15" s="325"/>
      <c r="PFA15" s="325"/>
      <c r="PFB15" s="325"/>
      <c r="PFC15" s="325"/>
      <c r="PFD15" s="325"/>
      <c r="PFE15" s="325"/>
      <c r="PFF15" s="325"/>
      <c r="PFG15" s="325"/>
      <c r="PFH15" s="325"/>
      <c r="PFI15" s="325"/>
      <c r="PFJ15" s="325"/>
      <c r="PFK15" s="325"/>
      <c r="PFL15" s="325"/>
      <c r="PFM15" s="325"/>
      <c r="PFN15" s="325"/>
      <c r="PFO15" s="325"/>
      <c r="PFP15" s="325"/>
      <c r="PFQ15" s="325"/>
      <c r="PFR15" s="325"/>
      <c r="PFS15" s="325"/>
      <c r="PFT15" s="325"/>
      <c r="PFU15" s="325"/>
      <c r="PFV15" s="325"/>
      <c r="PFW15" s="325"/>
      <c r="PFX15" s="325"/>
      <c r="PFY15" s="325"/>
      <c r="PFZ15" s="325"/>
      <c r="PGA15" s="325"/>
      <c r="PGB15" s="325"/>
      <c r="PGC15" s="325"/>
      <c r="PGD15" s="325"/>
      <c r="PGE15" s="325"/>
      <c r="PGF15" s="325"/>
      <c r="PGG15" s="325"/>
      <c r="PGH15" s="325"/>
      <c r="PGI15" s="325"/>
      <c r="PGJ15" s="325"/>
      <c r="PGK15" s="325"/>
      <c r="PGL15" s="325"/>
      <c r="PGM15" s="325"/>
      <c r="PGN15" s="325"/>
      <c r="PGO15" s="325"/>
      <c r="PGP15" s="325"/>
      <c r="PGQ15" s="325"/>
      <c r="PGR15" s="325"/>
      <c r="PGS15" s="325"/>
      <c r="PGT15" s="325"/>
      <c r="PGU15" s="325"/>
      <c r="PGV15" s="325"/>
      <c r="PGW15" s="325"/>
      <c r="PGX15" s="325"/>
      <c r="PGY15" s="325"/>
      <c r="PGZ15" s="325"/>
      <c r="PHA15" s="325"/>
      <c r="PHB15" s="325"/>
      <c r="PHC15" s="325"/>
      <c r="PHD15" s="325"/>
      <c r="PHE15" s="325"/>
      <c r="PHF15" s="325"/>
      <c r="PHG15" s="325"/>
      <c r="PHH15" s="325"/>
      <c r="PHI15" s="325"/>
      <c r="PHJ15" s="325"/>
      <c r="PHK15" s="325"/>
      <c r="PHL15" s="325"/>
      <c r="PHM15" s="325"/>
      <c r="PHN15" s="325"/>
      <c r="PHO15" s="325"/>
      <c r="PHP15" s="325"/>
      <c r="PHQ15" s="325"/>
      <c r="PHR15" s="325"/>
      <c r="PHS15" s="325"/>
      <c r="PHT15" s="325"/>
      <c r="PHU15" s="325"/>
      <c r="PHV15" s="325"/>
      <c r="PHW15" s="325"/>
      <c r="PHX15" s="325"/>
      <c r="PHY15" s="325"/>
      <c r="PHZ15" s="325"/>
      <c r="PIA15" s="325"/>
      <c r="PIB15" s="325"/>
      <c r="PIC15" s="325"/>
      <c r="PID15" s="325"/>
      <c r="PIE15" s="325"/>
      <c r="PIF15" s="325"/>
      <c r="PIG15" s="325"/>
      <c r="PIH15" s="325"/>
      <c r="PII15" s="325"/>
      <c r="PIJ15" s="325"/>
      <c r="PIK15" s="325"/>
      <c r="PIL15" s="325"/>
      <c r="PIM15" s="325"/>
      <c r="PIN15" s="325"/>
      <c r="PIO15" s="325"/>
      <c r="PIP15" s="325"/>
      <c r="PIQ15" s="325"/>
      <c r="PIR15" s="325"/>
      <c r="PIS15" s="325"/>
      <c r="PIT15" s="325"/>
      <c r="PIU15" s="325"/>
      <c r="PIV15" s="325"/>
      <c r="PIW15" s="325"/>
      <c r="PIX15" s="325"/>
      <c r="PIY15" s="325"/>
      <c r="PIZ15" s="325"/>
      <c r="PJA15" s="325"/>
      <c r="PJB15" s="325"/>
      <c r="PJC15" s="325"/>
      <c r="PJD15" s="325"/>
      <c r="PJE15" s="325"/>
      <c r="PJF15" s="325"/>
      <c r="PJG15" s="325"/>
      <c r="PJH15" s="325"/>
      <c r="PJI15" s="325"/>
      <c r="PJJ15" s="325"/>
      <c r="PJK15" s="325"/>
      <c r="PJL15" s="325"/>
      <c r="PJM15" s="325"/>
      <c r="PJN15" s="325"/>
      <c r="PJO15" s="325"/>
      <c r="PJP15" s="325"/>
      <c r="PJQ15" s="325"/>
      <c r="PJR15" s="325"/>
      <c r="PJS15" s="325"/>
      <c r="PJT15" s="325"/>
      <c r="PJU15" s="325"/>
      <c r="PJV15" s="325"/>
      <c r="PJW15" s="325"/>
      <c r="PJX15" s="325"/>
      <c r="PJY15" s="325"/>
      <c r="PJZ15" s="325"/>
      <c r="PKA15" s="325"/>
      <c r="PKB15" s="325"/>
      <c r="PKC15" s="325"/>
      <c r="PKD15" s="325"/>
      <c r="PKE15" s="325"/>
      <c r="PKF15" s="325"/>
      <c r="PKG15" s="325"/>
      <c r="PKH15" s="325"/>
      <c r="PKI15" s="325"/>
      <c r="PKJ15" s="325"/>
      <c r="PKK15" s="325"/>
      <c r="PKL15" s="325"/>
      <c r="PKM15" s="325"/>
      <c r="PKN15" s="325"/>
      <c r="PKO15" s="325"/>
      <c r="PKP15" s="325"/>
      <c r="PKQ15" s="325"/>
      <c r="PKR15" s="325"/>
      <c r="PKS15" s="325"/>
      <c r="PKT15" s="325"/>
      <c r="PKU15" s="325"/>
      <c r="PKV15" s="325"/>
      <c r="PKW15" s="325"/>
      <c r="PKX15" s="325"/>
      <c r="PKY15" s="325"/>
      <c r="PKZ15" s="325"/>
      <c r="PLA15" s="325"/>
      <c r="PLB15" s="325"/>
      <c r="PLC15" s="325"/>
      <c r="PLD15" s="325"/>
      <c r="PLE15" s="325"/>
      <c r="PLF15" s="325"/>
      <c r="PLG15" s="325"/>
      <c r="PLH15" s="325"/>
      <c r="PLI15" s="325"/>
      <c r="PLJ15" s="325"/>
      <c r="PLK15" s="325"/>
      <c r="PLL15" s="325"/>
      <c r="PLM15" s="325"/>
      <c r="PLN15" s="325"/>
      <c r="PLO15" s="325"/>
      <c r="PLP15" s="325"/>
      <c r="PLQ15" s="325"/>
      <c r="PLR15" s="325"/>
      <c r="PLS15" s="325"/>
      <c r="PLT15" s="325"/>
      <c r="PLU15" s="325"/>
      <c r="PLV15" s="325"/>
      <c r="PLW15" s="325"/>
      <c r="PLX15" s="325"/>
      <c r="PLY15" s="325"/>
      <c r="PLZ15" s="325"/>
      <c r="PMA15" s="325"/>
      <c r="PMB15" s="325"/>
      <c r="PMC15" s="325"/>
      <c r="PMD15" s="325"/>
      <c r="PME15" s="325"/>
      <c r="PMF15" s="325"/>
      <c r="PMG15" s="325"/>
      <c r="PMH15" s="325"/>
      <c r="PMI15" s="325"/>
      <c r="PMJ15" s="325"/>
      <c r="PMK15" s="325"/>
      <c r="PML15" s="325"/>
      <c r="PMM15" s="325"/>
      <c r="PMN15" s="325"/>
      <c r="PMO15" s="325"/>
      <c r="PMP15" s="325"/>
      <c r="PMQ15" s="325"/>
      <c r="PMR15" s="325"/>
      <c r="PMS15" s="325"/>
      <c r="PMT15" s="325"/>
      <c r="PMU15" s="325"/>
      <c r="PMV15" s="325"/>
      <c r="PMW15" s="325"/>
      <c r="PMX15" s="325"/>
      <c r="PMY15" s="325"/>
      <c r="PMZ15" s="325"/>
      <c r="PNA15" s="325"/>
      <c r="PNB15" s="325"/>
      <c r="PNC15" s="325"/>
      <c r="PND15" s="325"/>
      <c r="PNE15" s="325"/>
      <c r="PNF15" s="325"/>
      <c r="PNG15" s="325"/>
      <c r="PNH15" s="325"/>
      <c r="PNI15" s="325"/>
      <c r="PNJ15" s="325"/>
      <c r="PNK15" s="325"/>
      <c r="PNL15" s="325"/>
      <c r="PNM15" s="325"/>
      <c r="PNN15" s="325"/>
      <c r="PNO15" s="325"/>
      <c r="PNP15" s="325"/>
      <c r="PNQ15" s="325"/>
      <c r="PNR15" s="325"/>
      <c r="PNS15" s="325"/>
      <c r="PNT15" s="325"/>
      <c r="PNU15" s="325"/>
      <c r="PNV15" s="325"/>
      <c r="PNW15" s="325"/>
      <c r="PNX15" s="325"/>
      <c r="PNY15" s="325"/>
      <c r="PNZ15" s="325"/>
      <c r="POA15" s="325"/>
      <c r="POB15" s="325"/>
      <c r="POC15" s="325"/>
      <c r="POD15" s="325"/>
      <c r="POE15" s="325"/>
      <c r="POF15" s="325"/>
      <c r="POG15" s="325"/>
      <c r="POH15" s="325"/>
      <c r="POI15" s="325"/>
      <c r="POJ15" s="325"/>
      <c r="POK15" s="325"/>
      <c r="POL15" s="325"/>
      <c r="POM15" s="325"/>
      <c r="PON15" s="325"/>
      <c r="POO15" s="325"/>
      <c r="POP15" s="325"/>
      <c r="POQ15" s="325"/>
      <c r="POR15" s="325"/>
      <c r="POS15" s="325"/>
      <c r="POT15" s="325"/>
      <c r="POU15" s="325"/>
      <c r="POV15" s="325"/>
      <c r="POW15" s="325"/>
      <c r="POX15" s="325"/>
      <c r="POY15" s="325"/>
      <c r="POZ15" s="325"/>
      <c r="PPA15" s="325"/>
      <c r="PPB15" s="325"/>
      <c r="PPC15" s="325"/>
      <c r="PPD15" s="325"/>
      <c r="PPE15" s="325"/>
      <c r="PPF15" s="325"/>
      <c r="PPG15" s="325"/>
      <c r="PPH15" s="325"/>
      <c r="PPI15" s="325"/>
      <c r="PPJ15" s="325"/>
      <c r="PPK15" s="325"/>
      <c r="PPL15" s="325"/>
      <c r="PPM15" s="325"/>
      <c r="PPN15" s="325"/>
      <c r="PPO15" s="325"/>
      <c r="PPP15" s="325"/>
      <c r="PPQ15" s="325"/>
      <c r="PPR15" s="325"/>
      <c r="PPS15" s="325"/>
      <c r="PPT15" s="325"/>
      <c r="PPU15" s="325"/>
      <c r="PPV15" s="325"/>
      <c r="PPW15" s="325"/>
      <c r="PPX15" s="325"/>
      <c r="PPY15" s="325"/>
      <c r="PPZ15" s="325"/>
      <c r="PQA15" s="325"/>
      <c r="PQB15" s="325"/>
      <c r="PQC15" s="325"/>
      <c r="PQD15" s="325"/>
      <c r="PQE15" s="325"/>
      <c r="PQF15" s="325"/>
      <c r="PQG15" s="325"/>
      <c r="PQH15" s="325"/>
      <c r="PQI15" s="325"/>
      <c r="PQJ15" s="325"/>
      <c r="PQK15" s="325"/>
      <c r="PQL15" s="325"/>
      <c r="PQM15" s="325"/>
      <c r="PQN15" s="325"/>
      <c r="PQO15" s="325"/>
      <c r="PQP15" s="325"/>
      <c r="PQQ15" s="325"/>
      <c r="PQR15" s="325"/>
      <c r="PQS15" s="325"/>
      <c r="PQT15" s="325"/>
      <c r="PQU15" s="325"/>
      <c r="PQV15" s="325"/>
      <c r="PQW15" s="325"/>
      <c r="PQX15" s="325"/>
      <c r="PQY15" s="325"/>
      <c r="PQZ15" s="325"/>
      <c r="PRA15" s="325"/>
      <c r="PRB15" s="325"/>
      <c r="PRC15" s="325"/>
      <c r="PRD15" s="325"/>
      <c r="PRE15" s="325"/>
      <c r="PRF15" s="325"/>
      <c r="PRG15" s="325"/>
      <c r="PRH15" s="325"/>
      <c r="PRI15" s="325"/>
      <c r="PRJ15" s="325"/>
      <c r="PRK15" s="325"/>
      <c r="PRL15" s="325"/>
      <c r="PRM15" s="325"/>
      <c r="PRN15" s="325"/>
      <c r="PRO15" s="325"/>
      <c r="PRP15" s="325"/>
      <c r="PRQ15" s="325"/>
      <c r="PRR15" s="325"/>
      <c r="PRS15" s="325"/>
      <c r="PRT15" s="325"/>
      <c r="PRU15" s="325"/>
      <c r="PRV15" s="325"/>
      <c r="PRW15" s="325"/>
      <c r="PRX15" s="325"/>
      <c r="PRY15" s="325"/>
      <c r="PRZ15" s="325"/>
      <c r="PSA15" s="325"/>
      <c r="PSB15" s="325"/>
      <c r="PSC15" s="325"/>
      <c r="PSD15" s="325"/>
      <c r="PSE15" s="325"/>
      <c r="PSF15" s="325"/>
      <c r="PSG15" s="325"/>
      <c r="PSH15" s="325"/>
      <c r="PSI15" s="325"/>
      <c r="PSJ15" s="325"/>
      <c r="PSK15" s="325"/>
      <c r="PSL15" s="325"/>
      <c r="PSM15" s="325"/>
      <c r="PSN15" s="325"/>
      <c r="PSO15" s="325"/>
      <c r="PSP15" s="325"/>
      <c r="PSQ15" s="325"/>
      <c r="PSR15" s="325"/>
      <c r="PSS15" s="325"/>
      <c r="PST15" s="325"/>
      <c r="PSU15" s="325"/>
      <c r="PSV15" s="325"/>
      <c r="PSW15" s="325"/>
      <c r="PSX15" s="325"/>
      <c r="PSY15" s="325"/>
      <c r="PSZ15" s="325"/>
      <c r="PTA15" s="325"/>
      <c r="PTB15" s="325"/>
      <c r="PTC15" s="325"/>
      <c r="PTD15" s="325"/>
      <c r="PTE15" s="325"/>
      <c r="PTF15" s="325"/>
      <c r="PTG15" s="325"/>
      <c r="PTH15" s="325"/>
      <c r="PTI15" s="325"/>
      <c r="PTJ15" s="325"/>
      <c r="PTK15" s="325"/>
      <c r="PTL15" s="325"/>
      <c r="PTM15" s="325"/>
      <c r="PTN15" s="325"/>
      <c r="PTO15" s="325"/>
      <c r="PTP15" s="325"/>
      <c r="PTQ15" s="325"/>
      <c r="PTR15" s="325"/>
      <c r="PTS15" s="325"/>
      <c r="PTT15" s="325"/>
      <c r="PTU15" s="325"/>
      <c r="PTV15" s="325"/>
      <c r="PTW15" s="325"/>
      <c r="PTX15" s="325"/>
      <c r="PTY15" s="325"/>
      <c r="PTZ15" s="325"/>
      <c r="PUA15" s="325"/>
      <c r="PUB15" s="325"/>
      <c r="PUC15" s="325"/>
      <c r="PUD15" s="325"/>
      <c r="PUE15" s="325"/>
      <c r="PUF15" s="325"/>
      <c r="PUG15" s="325"/>
      <c r="PUH15" s="325"/>
      <c r="PUI15" s="325"/>
      <c r="PUJ15" s="325"/>
      <c r="PUK15" s="325"/>
      <c r="PUL15" s="325"/>
      <c r="PUM15" s="325"/>
      <c r="PUN15" s="325"/>
      <c r="PUO15" s="325"/>
      <c r="PUP15" s="325"/>
      <c r="PUQ15" s="325"/>
      <c r="PUR15" s="325"/>
      <c r="PUS15" s="325"/>
      <c r="PUT15" s="325"/>
      <c r="PUU15" s="325"/>
      <c r="PUV15" s="325"/>
      <c r="PUW15" s="325"/>
      <c r="PUX15" s="325"/>
      <c r="PUY15" s="325"/>
      <c r="PUZ15" s="325"/>
      <c r="PVA15" s="325"/>
      <c r="PVB15" s="325"/>
      <c r="PVC15" s="325"/>
      <c r="PVD15" s="325"/>
      <c r="PVE15" s="325"/>
      <c r="PVF15" s="325"/>
      <c r="PVG15" s="325"/>
      <c r="PVH15" s="325"/>
      <c r="PVI15" s="325"/>
      <c r="PVJ15" s="325"/>
      <c r="PVK15" s="325"/>
      <c r="PVL15" s="325"/>
      <c r="PVM15" s="325"/>
      <c r="PVN15" s="325"/>
      <c r="PVO15" s="325"/>
      <c r="PVP15" s="325"/>
      <c r="PVQ15" s="325"/>
      <c r="PVR15" s="325"/>
      <c r="PVS15" s="325"/>
      <c r="PVT15" s="325"/>
      <c r="PVU15" s="325"/>
      <c r="PVV15" s="325"/>
      <c r="PVW15" s="325"/>
      <c r="PVX15" s="325"/>
      <c r="PVY15" s="325"/>
      <c r="PVZ15" s="325"/>
      <c r="PWA15" s="325"/>
      <c r="PWB15" s="325"/>
      <c r="PWC15" s="325"/>
      <c r="PWD15" s="325"/>
      <c r="PWE15" s="325"/>
      <c r="PWF15" s="325"/>
      <c r="PWG15" s="325"/>
      <c r="PWH15" s="325"/>
      <c r="PWI15" s="325"/>
      <c r="PWJ15" s="325"/>
      <c r="PWK15" s="325"/>
      <c r="PWL15" s="325"/>
      <c r="PWM15" s="325"/>
      <c r="PWN15" s="325"/>
      <c r="PWO15" s="325"/>
      <c r="PWP15" s="325"/>
      <c r="PWQ15" s="325"/>
      <c r="PWR15" s="325"/>
      <c r="PWS15" s="325"/>
      <c r="PWT15" s="325"/>
      <c r="PWU15" s="325"/>
      <c r="PWV15" s="325"/>
      <c r="PWW15" s="325"/>
      <c r="PWX15" s="325"/>
      <c r="PWY15" s="325"/>
      <c r="PWZ15" s="325"/>
      <c r="PXA15" s="325"/>
      <c r="PXB15" s="325"/>
      <c r="PXC15" s="325"/>
      <c r="PXD15" s="325"/>
      <c r="PXE15" s="325"/>
      <c r="PXF15" s="325"/>
      <c r="PXG15" s="325"/>
      <c r="PXH15" s="325"/>
      <c r="PXI15" s="325"/>
      <c r="PXJ15" s="325"/>
      <c r="PXK15" s="325"/>
      <c r="PXL15" s="325"/>
      <c r="PXM15" s="325"/>
      <c r="PXN15" s="325"/>
      <c r="PXO15" s="325"/>
      <c r="PXP15" s="325"/>
      <c r="PXQ15" s="325"/>
      <c r="PXR15" s="325"/>
      <c r="PXS15" s="325"/>
      <c r="PXT15" s="325"/>
      <c r="PXU15" s="325"/>
      <c r="PXV15" s="325"/>
      <c r="PXW15" s="325"/>
      <c r="PXX15" s="325"/>
      <c r="PXY15" s="325"/>
      <c r="PXZ15" s="325"/>
      <c r="PYA15" s="325"/>
      <c r="PYB15" s="325"/>
      <c r="PYC15" s="325"/>
      <c r="PYD15" s="325"/>
      <c r="PYE15" s="325"/>
      <c r="PYF15" s="325"/>
      <c r="PYG15" s="325"/>
      <c r="PYH15" s="325"/>
      <c r="PYI15" s="325"/>
      <c r="PYJ15" s="325"/>
      <c r="PYK15" s="325"/>
      <c r="PYL15" s="325"/>
      <c r="PYM15" s="325"/>
      <c r="PYN15" s="325"/>
      <c r="PYO15" s="325"/>
      <c r="PYP15" s="325"/>
      <c r="PYQ15" s="325"/>
      <c r="PYR15" s="325"/>
      <c r="PYS15" s="325"/>
      <c r="PYT15" s="325"/>
      <c r="PYU15" s="325"/>
      <c r="PYV15" s="325"/>
      <c r="PYW15" s="325"/>
      <c r="PYX15" s="325"/>
      <c r="PYY15" s="325"/>
      <c r="PYZ15" s="325"/>
      <c r="PZA15" s="325"/>
      <c r="PZB15" s="325"/>
      <c r="PZC15" s="325"/>
      <c r="PZD15" s="325"/>
      <c r="PZE15" s="325"/>
      <c r="PZF15" s="325"/>
      <c r="PZG15" s="325"/>
      <c r="PZH15" s="325"/>
      <c r="PZI15" s="325"/>
      <c r="PZJ15" s="325"/>
      <c r="PZK15" s="325"/>
      <c r="PZL15" s="325"/>
      <c r="PZM15" s="325"/>
      <c r="PZN15" s="325"/>
      <c r="PZO15" s="325"/>
      <c r="PZP15" s="325"/>
      <c r="PZQ15" s="325"/>
      <c r="PZR15" s="325"/>
      <c r="PZS15" s="325"/>
      <c r="PZT15" s="325"/>
      <c r="PZU15" s="325"/>
      <c r="PZV15" s="325"/>
      <c r="PZW15" s="325"/>
      <c r="PZX15" s="325"/>
      <c r="PZY15" s="325"/>
      <c r="PZZ15" s="325"/>
      <c r="QAA15" s="325"/>
      <c r="QAB15" s="325"/>
      <c r="QAC15" s="325"/>
      <c r="QAD15" s="325"/>
      <c r="QAE15" s="325"/>
      <c r="QAF15" s="325"/>
      <c r="QAG15" s="325"/>
      <c r="QAH15" s="325"/>
      <c r="QAI15" s="325"/>
      <c r="QAJ15" s="325"/>
      <c r="QAK15" s="325"/>
      <c r="QAL15" s="325"/>
      <c r="QAM15" s="325"/>
      <c r="QAN15" s="325"/>
      <c r="QAO15" s="325"/>
      <c r="QAP15" s="325"/>
      <c r="QAQ15" s="325"/>
      <c r="QAR15" s="325"/>
      <c r="QAS15" s="325"/>
      <c r="QAT15" s="325"/>
      <c r="QAU15" s="325"/>
      <c r="QAV15" s="325"/>
      <c r="QAW15" s="325"/>
      <c r="QAX15" s="325"/>
      <c r="QAY15" s="325"/>
      <c r="QAZ15" s="325"/>
      <c r="QBA15" s="325"/>
      <c r="QBB15" s="325"/>
      <c r="QBC15" s="325"/>
      <c r="QBD15" s="325"/>
      <c r="QBE15" s="325"/>
      <c r="QBF15" s="325"/>
      <c r="QBG15" s="325"/>
      <c r="QBH15" s="325"/>
      <c r="QBI15" s="325"/>
      <c r="QBJ15" s="325"/>
      <c r="QBK15" s="325"/>
      <c r="QBL15" s="325"/>
      <c r="QBM15" s="325"/>
      <c r="QBN15" s="325"/>
      <c r="QBO15" s="325"/>
      <c r="QBP15" s="325"/>
      <c r="QBQ15" s="325"/>
      <c r="QBR15" s="325"/>
      <c r="QBS15" s="325"/>
      <c r="QBT15" s="325"/>
      <c r="QBU15" s="325"/>
      <c r="QBV15" s="325"/>
      <c r="QBW15" s="325"/>
      <c r="QBX15" s="325"/>
      <c r="QBY15" s="325"/>
      <c r="QBZ15" s="325"/>
      <c r="QCA15" s="325"/>
      <c r="QCB15" s="325"/>
      <c r="QCC15" s="325"/>
      <c r="QCD15" s="325"/>
      <c r="QCE15" s="325"/>
      <c r="QCF15" s="325"/>
      <c r="QCG15" s="325"/>
      <c r="QCH15" s="325"/>
      <c r="QCI15" s="325"/>
      <c r="QCJ15" s="325"/>
      <c r="QCK15" s="325"/>
      <c r="QCL15" s="325"/>
      <c r="QCM15" s="325"/>
      <c r="QCN15" s="325"/>
      <c r="QCO15" s="325"/>
      <c r="QCP15" s="325"/>
      <c r="QCQ15" s="325"/>
      <c r="QCR15" s="325"/>
      <c r="QCS15" s="325"/>
      <c r="QCT15" s="325"/>
      <c r="QCU15" s="325"/>
      <c r="QCV15" s="325"/>
      <c r="QCW15" s="325"/>
      <c r="QCX15" s="325"/>
      <c r="QCY15" s="325"/>
      <c r="QCZ15" s="325"/>
      <c r="QDA15" s="325"/>
      <c r="QDB15" s="325"/>
      <c r="QDC15" s="325"/>
      <c r="QDD15" s="325"/>
      <c r="QDE15" s="325"/>
      <c r="QDF15" s="325"/>
      <c r="QDG15" s="325"/>
      <c r="QDH15" s="325"/>
      <c r="QDI15" s="325"/>
      <c r="QDJ15" s="325"/>
      <c r="QDK15" s="325"/>
      <c r="QDL15" s="325"/>
      <c r="QDM15" s="325"/>
      <c r="QDN15" s="325"/>
      <c r="QDO15" s="325"/>
      <c r="QDP15" s="325"/>
      <c r="QDQ15" s="325"/>
      <c r="QDR15" s="325"/>
      <c r="QDS15" s="325"/>
      <c r="QDT15" s="325"/>
      <c r="QDU15" s="325"/>
      <c r="QDV15" s="325"/>
      <c r="QDW15" s="325"/>
      <c r="QDX15" s="325"/>
      <c r="QDY15" s="325"/>
      <c r="QDZ15" s="325"/>
      <c r="QEA15" s="325"/>
      <c r="QEB15" s="325"/>
      <c r="QEC15" s="325"/>
      <c r="QED15" s="325"/>
      <c r="QEE15" s="325"/>
      <c r="QEF15" s="325"/>
      <c r="QEG15" s="325"/>
      <c r="QEH15" s="325"/>
      <c r="QEI15" s="325"/>
      <c r="QEJ15" s="325"/>
      <c r="QEK15" s="325"/>
      <c r="QEL15" s="325"/>
      <c r="QEM15" s="325"/>
      <c r="QEN15" s="325"/>
      <c r="QEO15" s="325"/>
      <c r="QEP15" s="325"/>
      <c r="QEQ15" s="325"/>
      <c r="QER15" s="325"/>
      <c r="QES15" s="325"/>
      <c r="QET15" s="325"/>
      <c r="QEU15" s="325"/>
      <c r="QEV15" s="325"/>
      <c r="QEW15" s="325"/>
      <c r="QEX15" s="325"/>
      <c r="QEY15" s="325"/>
      <c r="QEZ15" s="325"/>
      <c r="QFA15" s="325"/>
      <c r="QFB15" s="325"/>
      <c r="QFC15" s="325"/>
      <c r="QFD15" s="325"/>
      <c r="QFE15" s="325"/>
      <c r="QFF15" s="325"/>
      <c r="QFG15" s="325"/>
      <c r="QFH15" s="325"/>
      <c r="QFI15" s="325"/>
      <c r="QFJ15" s="325"/>
      <c r="QFK15" s="325"/>
      <c r="QFL15" s="325"/>
      <c r="QFM15" s="325"/>
      <c r="QFN15" s="325"/>
      <c r="QFO15" s="325"/>
      <c r="QFP15" s="325"/>
      <c r="QFQ15" s="325"/>
      <c r="QFR15" s="325"/>
      <c r="QFS15" s="325"/>
      <c r="QFT15" s="325"/>
      <c r="QFU15" s="325"/>
      <c r="QFV15" s="325"/>
      <c r="QFW15" s="325"/>
      <c r="QFX15" s="325"/>
      <c r="QFY15" s="325"/>
      <c r="QFZ15" s="325"/>
      <c r="QGA15" s="325"/>
      <c r="QGB15" s="325"/>
      <c r="QGC15" s="325"/>
      <c r="QGD15" s="325"/>
      <c r="QGE15" s="325"/>
      <c r="QGF15" s="325"/>
      <c r="QGG15" s="325"/>
      <c r="QGH15" s="325"/>
      <c r="QGI15" s="325"/>
      <c r="QGJ15" s="325"/>
      <c r="QGK15" s="325"/>
      <c r="QGL15" s="325"/>
      <c r="QGM15" s="325"/>
      <c r="QGN15" s="325"/>
      <c r="QGO15" s="325"/>
      <c r="QGP15" s="325"/>
      <c r="QGQ15" s="325"/>
      <c r="QGR15" s="325"/>
      <c r="QGS15" s="325"/>
      <c r="QGT15" s="325"/>
      <c r="QGU15" s="325"/>
      <c r="QGV15" s="325"/>
      <c r="QGW15" s="325"/>
      <c r="QGX15" s="325"/>
      <c r="QGY15" s="325"/>
      <c r="QGZ15" s="325"/>
      <c r="QHA15" s="325"/>
      <c r="QHB15" s="325"/>
      <c r="QHC15" s="325"/>
      <c r="QHD15" s="325"/>
      <c r="QHE15" s="325"/>
      <c r="QHF15" s="325"/>
      <c r="QHG15" s="325"/>
      <c r="QHH15" s="325"/>
      <c r="QHI15" s="325"/>
      <c r="QHJ15" s="325"/>
      <c r="QHK15" s="325"/>
      <c r="QHL15" s="325"/>
      <c r="QHM15" s="325"/>
      <c r="QHN15" s="325"/>
      <c r="QHO15" s="325"/>
      <c r="QHP15" s="325"/>
      <c r="QHQ15" s="325"/>
      <c r="QHR15" s="325"/>
      <c r="QHS15" s="325"/>
      <c r="QHT15" s="325"/>
      <c r="QHU15" s="325"/>
      <c r="QHV15" s="325"/>
      <c r="QHW15" s="325"/>
      <c r="QHX15" s="325"/>
      <c r="QHY15" s="325"/>
      <c r="QHZ15" s="325"/>
      <c r="QIA15" s="325"/>
      <c r="QIB15" s="325"/>
      <c r="QIC15" s="325"/>
      <c r="QID15" s="325"/>
      <c r="QIE15" s="325"/>
      <c r="QIF15" s="325"/>
      <c r="QIG15" s="325"/>
      <c r="QIH15" s="325"/>
      <c r="QII15" s="325"/>
      <c r="QIJ15" s="325"/>
      <c r="QIK15" s="325"/>
      <c r="QIL15" s="325"/>
      <c r="QIM15" s="325"/>
      <c r="QIN15" s="325"/>
      <c r="QIO15" s="325"/>
      <c r="QIP15" s="325"/>
      <c r="QIQ15" s="325"/>
      <c r="QIR15" s="325"/>
      <c r="QIS15" s="325"/>
      <c r="QIT15" s="325"/>
      <c r="QIU15" s="325"/>
      <c r="QIV15" s="325"/>
      <c r="QIW15" s="325"/>
      <c r="QIX15" s="325"/>
      <c r="QIY15" s="325"/>
      <c r="QIZ15" s="325"/>
      <c r="QJA15" s="325"/>
      <c r="QJB15" s="325"/>
      <c r="QJC15" s="325"/>
      <c r="QJD15" s="325"/>
      <c r="QJE15" s="325"/>
      <c r="QJF15" s="325"/>
      <c r="QJG15" s="325"/>
      <c r="QJH15" s="325"/>
      <c r="QJI15" s="325"/>
      <c r="QJJ15" s="325"/>
      <c r="QJK15" s="325"/>
      <c r="QJL15" s="325"/>
      <c r="QJM15" s="325"/>
      <c r="QJN15" s="325"/>
      <c r="QJO15" s="325"/>
      <c r="QJP15" s="325"/>
      <c r="QJQ15" s="325"/>
      <c r="QJR15" s="325"/>
      <c r="QJS15" s="325"/>
      <c r="QJT15" s="325"/>
      <c r="QJU15" s="325"/>
      <c r="QJV15" s="325"/>
      <c r="QJW15" s="325"/>
      <c r="QJX15" s="325"/>
      <c r="QJY15" s="325"/>
      <c r="QJZ15" s="325"/>
      <c r="QKA15" s="325"/>
      <c r="QKB15" s="325"/>
      <c r="QKC15" s="325"/>
      <c r="QKD15" s="325"/>
      <c r="QKE15" s="325"/>
      <c r="QKF15" s="325"/>
      <c r="QKG15" s="325"/>
      <c r="QKH15" s="325"/>
      <c r="QKI15" s="325"/>
      <c r="QKJ15" s="325"/>
      <c r="QKK15" s="325"/>
      <c r="QKL15" s="325"/>
      <c r="QKM15" s="325"/>
      <c r="QKN15" s="325"/>
      <c r="QKO15" s="325"/>
      <c r="QKP15" s="325"/>
      <c r="QKQ15" s="325"/>
      <c r="QKR15" s="325"/>
      <c r="QKS15" s="325"/>
      <c r="QKT15" s="325"/>
      <c r="QKU15" s="325"/>
      <c r="QKV15" s="325"/>
      <c r="QKW15" s="325"/>
      <c r="QKX15" s="325"/>
      <c r="QKY15" s="325"/>
      <c r="QKZ15" s="325"/>
      <c r="QLA15" s="325"/>
      <c r="QLB15" s="325"/>
      <c r="QLC15" s="325"/>
      <c r="QLD15" s="325"/>
      <c r="QLE15" s="325"/>
      <c r="QLF15" s="325"/>
      <c r="QLG15" s="325"/>
      <c r="QLH15" s="325"/>
      <c r="QLI15" s="325"/>
      <c r="QLJ15" s="325"/>
      <c r="QLK15" s="325"/>
      <c r="QLL15" s="325"/>
      <c r="QLM15" s="325"/>
      <c r="QLN15" s="325"/>
      <c r="QLO15" s="325"/>
      <c r="QLP15" s="325"/>
      <c r="QLQ15" s="325"/>
      <c r="QLR15" s="325"/>
      <c r="QLS15" s="325"/>
      <c r="QLT15" s="325"/>
      <c r="QLU15" s="325"/>
      <c r="QLV15" s="325"/>
      <c r="QLW15" s="325"/>
      <c r="QLX15" s="325"/>
      <c r="QLY15" s="325"/>
      <c r="QLZ15" s="325"/>
      <c r="QMA15" s="325"/>
      <c r="QMB15" s="325"/>
      <c r="QMC15" s="325"/>
      <c r="QMD15" s="325"/>
      <c r="QME15" s="325"/>
      <c r="QMF15" s="325"/>
      <c r="QMG15" s="325"/>
      <c r="QMH15" s="325"/>
      <c r="QMI15" s="325"/>
      <c r="QMJ15" s="325"/>
      <c r="QMK15" s="325"/>
      <c r="QML15" s="325"/>
      <c r="QMM15" s="325"/>
      <c r="QMN15" s="325"/>
      <c r="QMO15" s="325"/>
      <c r="QMP15" s="325"/>
      <c r="QMQ15" s="325"/>
      <c r="QMR15" s="325"/>
      <c r="QMS15" s="325"/>
      <c r="QMT15" s="325"/>
      <c r="QMU15" s="325"/>
      <c r="QMV15" s="325"/>
      <c r="QMW15" s="325"/>
      <c r="QMX15" s="325"/>
      <c r="QMY15" s="325"/>
      <c r="QMZ15" s="325"/>
      <c r="QNA15" s="325"/>
      <c r="QNB15" s="325"/>
      <c r="QNC15" s="325"/>
      <c r="QND15" s="325"/>
      <c r="QNE15" s="325"/>
      <c r="QNF15" s="325"/>
      <c r="QNG15" s="325"/>
      <c r="QNH15" s="325"/>
      <c r="QNI15" s="325"/>
      <c r="QNJ15" s="325"/>
      <c r="QNK15" s="325"/>
      <c r="QNL15" s="325"/>
      <c r="QNM15" s="325"/>
      <c r="QNN15" s="325"/>
      <c r="QNO15" s="325"/>
      <c r="QNP15" s="325"/>
      <c r="QNQ15" s="325"/>
      <c r="QNR15" s="325"/>
      <c r="QNS15" s="325"/>
      <c r="QNT15" s="325"/>
      <c r="QNU15" s="325"/>
      <c r="QNV15" s="325"/>
      <c r="QNW15" s="325"/>
      <c r="QNX15" s="325"/>
      <c r="QNY15" s="325"/>
      <c r="QNZ15" s="325"/>
      <c r="QOA15" s="325"/>
      <c r="QOB15" s="325"/>
      <c r="QOC15" s="325"/>
      <c r="QOD15" s="325"/>
      <c r="QOE15" s="325"/>
      <c r="QOF15" s="325"/>
      <c r="QOG15" s="325"/>
      <c r="QOH15" s="325"/>
      <c r="QOI15" s="325"/>
      <c r="QOJ15" s="325"/>
      <c r="QOK15" s="325"/>
      <c r="QOL15" s="325"/>
      <c r="QOM15" s="325"/>
      <c r="QON15" s="325"/>
      <c r="QOO15" s="325"/>
      <c r="QOP15" s="325"/>
      <c r="QOQ15" s="325"/>
      <c r="QOR15" s="325"/>
      <c r="QOS15" s="325"/>
      <c r="QOT15" s="325"/>
      <c r="QOU15" s="325"/>
      <c r="QOV15" s="325"/>
      <c r="QOW15" s="325"/>
      <c r="QOX15" s="325"/>
      <c r="QOY15" s="325"/>
      <c r="QOZ15" s="325"/>
      <c r="QPA15" s="325"/>
      <c r="QPB15" s="325"/>
      <c r="QPC15" s="325"/>
      <c r="QPD15" s="325"/>
      <c r="QPE15" s="325"/>
      <c r="QPF15" s="325"/>
      <c r="QPG15" s="325"/>
      <c r="QPH15" s="325"/>
      <c r="QPI15" s="325"/>
      <c r="QPJ15" s="325"/>
      <c r="QPK15" s="325"/>
      <c r="QPL15" s="325"/>
      <c r="QPM15" s="325"/>
      <c r="QPN15" s="325"/>
      <c r="QPO15" s="325"/>
      <c r="QPP15" s="325"/>
      <c r="QPQ15" s="325"/>
      <c r="QPR15" s="325"/>
      <c r="QPS15" s="325"/>
      <c r="QPT15" s="325"/>
      <c r="QPU15" s="325"/>
      <c r="QPV15" s="325"/>
      <c r="QPW15" s="325"/>
      <c r="QPX15" s="325"/>
      <c r="QPY15" s="325"/>
      <c r="QPZ15" s="325"/>
      <c r="QQA15" s="325"/>
      <c r="QQB15" s="325"/>
      <c r="QQC15" s="325"/>
      <c r="QQD15" s="325"/>
      <c r="QQE15" s="325"/>
      <c r="QQF15" s="325"/>
      <c r="QQG15" s="325"/>
      <c r="QQH15" s="325"/>
      <c r="QQI15" s="325"/>
      <c r="QQJ15" s="325"/>
      <c r="QQK15" s="325"/>
      <c r="QQL15" s="325"/>
      <c r="QQM15" s="325"/>
      <c r="QQN15" s="325"/>
      <c r="QQO15" s="325"/>
      <c r="QQP15" s="325"/>
      <c r="QQQ15" s="325"/>
      <c r="QQR15" s="325"/>
      <c r="QQS15" s="325"/>
      <c r="QQT15" s="325"/>
      <c r="QQU15" s="325"/>
      <c r="QQV15" s="325"/>
      <c r="QQW15" s="325"/>
      <c r="QQX15" s="325"/>
      <c r="QQY15" s="325"/>
      <c r="QQZ15" s="325"/>
      <c r="QRA15" s="325"/>
      <c r="QRB15" s="325"/>
      <c r="QRC15" s="325"/>
      <c r="QRD15" s="325"/>
      <c r="QRE15" s="325"/>
      <c r="QRF15" s="325"/>
      <c r="QRG15" s="325"/>
      <c r="QRH15" s="325"/>
      <c r="QRI15" s="325"/>
      <c r="QRJ15" s="325"/>
      <c r="QRK15" s="325"/>
      <c r="QRL15" s="325"/>
      <c r="QRM15" s="325"/>
      <c r="QRN15" s="325"/>
      <c r="QRO15" s="325"/>
      <c r="QRP15" s="325"/>
      <c r="QRQ15" s="325"/>
      <c r="QRR15" s="325"/>
      <c r="QRS15" s="325"/>
      <c r="QRT15" s="325"/>
      <c r="QRU15" s="325"/>
      <c r="QRV15" s="325"/>
      <c r="QRW15" s="325"/>
      <c r="QRX15" s="325"/>
      <c r="QRY15" s="325"/>
      <c r="QRZ15" s="325"/>
      <c r="QSA15" s="325"/>
      <c r="QSB15" s="325"/>
      <c r="QSC15" s="325"/>
      <c r="QSD15" s="325"/>
      <c r="QSE15" s="325"/>
      <c r="QSF15" s="325"/>
      <c r="QSG15" s="325"/>
      <c r="QSH15" s="325"/>
      <c r="QSI15" s="325"/>
      <c r="QSJ15" s="325"/>
      <c r="QSK15" s="325"/>
      <c r="QSL15" s="325"/>
      <c r="QSM15" s="325"/>
      <c r="QSN15" s="325"/>
      <c r="QSO15" s="325"/>
      <c r="QSP15" s="325"/>
      <c r="QSQ15" s="325"/>
      <c r="QSR15" s="325"/>
      <c r="QSS15" s="325"/>
      <c r="QST15" s="325"/>
      <c r="QSU15" s="325"/>
      <c r="QSV15" s="325"/>
      <c r="QSW15" s="325"/>
      <c r="QSX15" s="325"/>
      <c r="QSY15" s="325"/>
      <c r="QSZ15" s="325"/>
      <c r="QTA15" s="325"/>
      <c r="QTB15" s="325"/>
      <c r="QTC15" s="325"/>
      <c r="QTD15" s="325"/>
      <c r="QTE15" s="325"/>
      <c r="QTF15" s="325"/>
      <c r="QTG15" s="325"/>
      <c r="QTH15" s="325"/>
      <c r="QTI15" s="325"/>
      <c r="QTJ15" s="325"/>
      <c r="QTK15" s="325"/>
      <c r="QTL15" s="325"/>
      <c r="QTM15" s="325"/>
      <c r="QTN15" s="325"/>
      <c r="QTO15" s="325"/>
      <c r="QTP15" s="325"/>
      <c r="QTQ15" s="325"/>
      <c r="QTR15" s="325"/>
      <c r="QTS15" s="325"/>
      <c r="QTT15" s="325"/>
      <c r="QTU15" s="325"/>
      <c r="QTV15" s="325"/>
      <c r="QTW15" s="325"/>
      <c r="QTX15" s="325"/>
      <c r="QTY15" s="325"/>
      <c r="QTZ15" s="325"/>
      <c r="QUA15" s="325"/>
      <c r="QUB15" s="325"/>
      <c r="QUC15" s="325"/>
      <c r="QUD15" s="325"/>
      <c r="QUE15" s="325"/>
      <c r="QUF15" s="325"/>
      <c r="QUG15" s="325"/>
      <c r="QUH15" s="325"/>
      <c r="QUI15" s="325"/>
      <c r="QUJ15" s="325"/>
      <c r="QUK15" s="325"/>
      <c r="QUL15" s="325"/>
      <c r="QUM15" s="325"/>
      <c r="QUN15" s="325"/>
      <c r="QUO15" s="325"/>
      <c r="QUP15" s="325"/>
      <c r="QUQ15" s="325"/>
      <c r="QUR15" s="325"/>
      <c r="QUS15" s="325"/>
      <c r="QUT15" s="325"/>
      <c r="QUU15" s="325"/>
      <c r="QUV15" s="325"/>
      <c r="QUW15" s="325"/>
      <c r="QUX15" s="325"/>
      <c r="QUY15" s="325"/>
      <c r="QUZ15" s="325"/>
      <c r="QVA15" s="325"/>
      <c r="QVB15" s="325"/>
      <c r="QVC15" s="325"/>
      <c r="QVD15" s="325"/>
      <c r="QVE15" s="325"/>
      <c r="QVF15" s="325"/>
      <c r="QVG15" s="325"/>
      <c r="QVH15" s="325"/>
      <c r="QVI15" s="325"/>
      <c r="QVJ15" s="325"/>
      <c r="QVK15" s="325"/>
      <c r="QVL15" s="325"/>
      <c r="QVM15" s="325"/>
      <c r="QVN15" s="325"/>
      <c r="QVO15" s="325"/>
      <c r="QVP15" s="325"/>
      <c r="QVQ15" s="325"/>
      <c r="QVR15" s="325"/>
      <c r="QVS15" s="325"/>
      <c r="QVT15" s="325"/>
      <c r="QVU15" s="325"/>
      <c r="QVV15" s="325"/>
      <c r="QVW15" s="325"/>
      <c r="QVX15" s="325"/>
      <c r="QVY15" s="325"/>
      <c r="QVZ15" s="325"/>
      <c r="QWA15" s="325"/>
      <c r="QWB15" s="325"/>
      <c r="QWC15" s="325"/>
      <c r="QWD15" s="325"/>
      <c r="QWE15" s="325"/>
      <c r="QWF15" s="325"/>
      <c r="QWG15" s="325"/>
      <c r="QWH15" s="325"/>
      <c r="QWI15" s="325"/>
      <c r="QWJ15" s="325"/>
      <c r="QWK15" s="325"/>
      <c r="QWL15" s="325"/>
      <c r="QWM15" s="325"/>
      <c r="QWN15" s="325"/>
      <c r="QWO15" s="325"/>
      <c r="QWP15" s="325"/>
      <c r="QWQ15" s="325"/>
      <c r="QWR15" s="325"/>
      <c r="QWS15" s="325"/>
      <c r="QWT15" s="325"/>
      <c r="QWU15" s="325"/>
      <c r="QWV15" s="325"/>
      <c r="QWW15" s="325"/>
      <c r="QWX15" s="325"/>
      <c r="QWY15" s="325"/>
      <c r="QWZ15" s="325"/>
      <c r="QXA15" s="325"/>
      <c r="QXB15" s="325"/>
      <c r="QXC15" s="325"/>
      <c r="QXD15" s="325"/>
      <c r="QXE15" s="325"/>
      <c r="QXF15" s="325"/>
      <c r="QXG15" s="325"/>
      <c r="QXH15" s="325"/>
      <c r="QXI15" s="325"/>
      <c r="QXJ15" s="325"/>
      <c r="QXK15" s="325"/>
      <c r="QXL15" s="325"/>
      <c r="QXM15" s="325"/>
      <c r="QXN15" s="325"/>
      <c r="QXO15" s="325"/>
      <c r="QXP15" s="325"/>
      <c r="QXQ15" s="325"/>
      <c r="QXR15" s="325"/>
      <c r="QXS15" s="325"/>
      <c r="QXT15" s="325"/>
      <c r="QXU15" s="325"/>
      <c r="QXV15" s="325"/>
      <c r="QXW15" s="325"/>
      <c r="QXX15" s="325"/>
      <c r="QXY15" s="325"/>
      <c r="QXZ15" s="325"/>
      <c r="QYA15" s="325"/>
      <c r="QYB15" s="325"/>
      <c r="QYC15" s="325"/>
      <c r="QYD15" s="325"/>
      <c r="QYE15" s="325"/>
      <c r="QYF15" s="325"/>
      <c r="QYG15" s="325"/>
      <c r="QYH15" s="325"/>
      <c r="QYI15" s="325"/>
      <c r="QYJ15" s="325"/>
      <c r="QYK15" s="325"/>
      <c r="QYL15" s="325"/>
      <c r="QYM15" s="325"/>
      <c r="QYN15" s="325"/>
      <c r="QYO15" s="325"/>
      <c r="QYP15" s="325"/>
      <c r="QYQ15" s="325"/>
      <c r="QYR15" s="325"/>
      <c r="QYS15" s="325"/>
      <c r="QYT15" s="325"/>
      <c r="QYU15" s="325"/>
      <c r="QYV15" s="325"/>
      <c r="QYW15" s="325"/>
      <c r="QYX15" s="325"/>
      <c r="QYY15" s="325"/>
      <c r="QYZ15" s="325"/>
      <c r="QZA15" s="325"/>
      <c r="QZB15" s="325"/>
      <c r="QZC15" s="325"/>
      <c r="QZD15" s="325"/>
      <c r="QZE15" s="325"/>
      <c r="QZF15" s="325"/>
      <c r="QZG15" s="325"/>
      <c r="QZH15" s="325"/>
      <c r="QZI15" s="325"/>
      <c r="QZJ15" s="325"/>
      <c r="QZK15" s="325"/>
      <c r="QZL15" s="325"/>
      <c r="QZM15" s="325"/>
      <c r="QZN15" s="325"/>
      <c r="QZO15" s="325"/>
      <c r="QZP15" s="325"/>
      <c r="QZQ15" s="325"/>
      <c r="QZR15" s="325"/>
      <c r="QZS15" s="325"/>
      <c r="QZT15" s="325"/>
      <c r="QZU15" s="325"/>
      <c r="QZV15" s="325"/>
      <c r="QZW15" s="325"/>
      <c r="QZX15" s="325"/>
      <c r="QZY15" s="325"/>
      <c r="QZZ15" s="325"/>
      <c r="RAA15" s="325"/>
      <c r="RAB15" s="325"/>
      <c r="RAC15" s="325"/>
      <c r="RAD15" s="325"/>
      <c r="RAE15" s="325"/>
      <c r="RAF15" s="325"/>
      <c r="RAG15" s="325"/>
      <c r="RAH15" s="325"/>
      <c r="RAI15" s="325"/>
      <c r="RAJ15" s="325"/>
      <c r="RAK15" s="325"/>
      <c r="RAL15" s="325"/>
      <c r="RAM15" s="325"/>
      <c r="RAN15" s="325"/>
      <c r="RAO15" s="325"/>
      <c r="RAP15" s="325"/>
      <c r="RAQ15" s="325"/>
      <c r="RAR15" s="325"/>
      <c r="RAS15" s="325"/>
      <c r="RAT15" s="325"/>
      <c r="RAU15" s="325"/>
      <c r="RAV15" s="325"/>
      <c r="RAW15" s="325"/>
      <c r="RAX15" s="325"/>
      <c r="RAY15" s="325"/>
      <c r="RAZ15" s="325"/>
      <c r="RBA15" s="325"/>
      <c r="RBB15" s="325"/>
      <c r="RBC15" s="325"/>
      <c r="RBD15" s="325"/>
      <c r="RBE15" s="325"/>
      <c r="RBF15" s="325"/>
      <c r="RBG15" s="325"/>
      <c r="RBH15" s="325"/>
      <c r="RBI15" s="325"/>
      <c r="RBJ15" s="325"/>
      <c r="RBK15" s="325"/>
      <c r="RBL15" s="325"/>
      <c r="RBM15" s="325"/>
      <c r="RBN15" s="325"/>
      <c r="RBO15" s="325"/>
      <c r="RBP15" s="325"/>
      <c r="RBQ15" s="325"/>
      <c r="RBR15" s="325"/>
      <c r="RBS15" s="325"/>
      <c r="RBT15" s="325"/>
      <c r="RBU15" s="325"/>
      <c r="RBV15" s="325"/>
      <c r="RBW15" s="325"/>
      <c r="RBX15" s="325"/>
      <c r="RBY15" s="325"/>
      <c r="RBZ15" s="325"/>
      <c r="RCA15" s="325"/>
      <c r="RCB15" s="325"/>
      <c r="RCC15" s="325"/>
      <c r="RCD15" s="325"/>
      <c r="RCE15" s="325"/>
      <c r="RCF15" s="325"/>
      <c r="RCG15" s="325"/>
      <c r="RCH15" s="325"/>
      <c r="RCI15" s="325"/>
      <c r="RCJ15" s="325"/>
      <c r="RCK15" s="325"/>
      <c r="RCL15" s="325"/>
      <c r="RCM15" s="325"/>
      <c r="RCN15" s="325"/>
      <c r="RCO15" s="325"/>
      <c r="RCP15" s="325"/>
      <c r="RCQ15" s="325"/>
      <c r="RCR15" s="325"/>
      <c r="RCS15" s="325"/>
      <c r="RCT15" s="325"/>
      <c r="RCU15" s="325"/>
      <c r="RCV15" s="325"/>
      <c r="RCW15" s="325"/>
      <c r="RCX15" s="325"/>
      <c r="RCY15" s="325"/>
      <c r="RCZ15" s="325"/>
      <c r="RDA15" s="325"/>
      <c r="RDB15" s="325"/>
      <c r="RDC15" s="325"/>
      <c r="RDD15" s="325"/>
      <c r="RDE15" s="325"/>
      <c r="RDF15" s="325"/>
      <c r="RDG15" s="325"/>
      <c r="RDH15" s="325"/>
      <c r="RDI15" s="325"/>
      <c r="RDJ15" s="325"/>
      <c r="RDK15" s="325"/>
      <c r="RDL15" s="325"/>
      <c r="RDM15" s="325"/>
      <c r="RDN15" s="325"/>
      <c r="RDO15" s="325"/>
      <c r="RDP15" s="325"/>
      <c r="RDQ15" s="325"/>
      <c r="RDR15" s="325"/>
      <c r="RDS15" s="325"/>
      <c r="RDT15" s="325"/>
      <c r="RDU15" s="325"/>
      <c r="RDV15" s="325"/>
      <c r="RDW15" s="325"/>
      <c r="RDX15" s="325"/>
      <c r="RDY15" s="325"/>
      <c r="RDZ15" s="325"/>
      <c r="REA15" s="325"/>
      <c r="REB15" s="325"/>
      <c r="REC15" s="325"/>
      <c r="RED15" s="325"/>
      <c r="REE15" s="325"/>
      <c r="REF15" s="325"/>
      <c r="REG15" s="325"/>
      <c r="REH15" s="325"/>
      <c r="REI15" s="325"/>
      <c r="REJ15" s="325"/>
      <c r="REK15" s="325"/>
      <c r="REL15" s="325"/>
      <c r="REM15" s="325"/>
      <c r="REN15" s="325"/>
      <c r="REO15" s="325"/>
      <c r="REP15" s="325"/>
      <c r="REQ15" s="325"/>
      <c r="RER15" s="325"/>
      <c r="RES15" s="325"/>
      <c r="RET15" s="325"/>
      <c r="REU15" s="325"/>
      <c r="REV15" s="325"/>
      <c r="REW15" s="325"/>
      <c r="REX15" s="325"/>
      <c r="REY15" s="325"/>
      <c r="REZ15" s="325"/>
      <c r="RFA15" s="325"/>
      <c r="RFB15" s="325"/>
      <c r="RFC15" s="325"/>
      <c r="RFD15" s="325"/>
      <c r="RFE15" s="325"/>
      <c r="RFF15" s="325"/>
      <c r="RFG15" s="325"/>
      <c r="RFH15" s="325"/>
      <c r="RFI15" s="325"/>
      <c r="RFJ15" s="325"/>
      <c r="RFK15" s="325"/>
      <c r="RFL15" s="325"/>
      <c r="RFM15" s="325"/>
      <c r="RFN15" s="325"/>
      <c r="RFO15" s="325"/>
      <c r="RFP15" s="325"/>
      <c r="RFQ15" s="325"/>
      <c r="RFR15" s="325"/>
      <c r="RFS15" s="325"/>
      <c r="RFT15" s="325"/>
      <c r="RFU15" s="325"/>
      <c r="RFV15" s="325"/>
      <c r="RFW15" s="325"/>
      <c r="RFX15" s="325"/>
      <c r="RFY15" s="325"/>
      <c r="RFZ15" s="325"/>
      <c r="RGA15" s="325"/>
      <c r="RGB15" s="325"/>
      <c r="RGC15" s="325"/>
      <c r="RGD15" s="325"/>
      <c r="RGE15" s="325"/>
      <c r="RGF15" s="325"/>
      <c r="RGG15" s="325"/>
      <c r="RGH15" s="325"/>
      <c r="RGI15" s="325"/>
      <c r="RGJ15" s="325"/>
      <c r="RGK15" s="325"/>
      <c r="RGL15" s="325"/>
      <c r="RGM15" s="325"/>
      <c r="RGN15" s="325"/>
      <c r="RGO15" s="325"/>
      <c r="RGP15" s="325"/>
      <c r="RGQ15" s="325"/>
      <c r="RGR15" s="325"/>
      <c r="RGS15" s="325"/>
      <c r="RGT15" s="325"/>
      <c r="RGU15" s="325"/>
      <c r="RGV15" s="325"/>
      <c r="RGW15" s="325"/>
      <c r="RGX15" s="325"/>
      <c r="RGY15" s="325"/>
      <c r="RGZ15" s="325"/>
      <c r="RHA15" s="325"/>
      <c r="RHB15" s="325"/>
      <c r="RHC15" s="325"/>
      <c r="RHD15" s="325"/>
      <c r="RHE15" s="325"/>
      <c r="RHF15" s="325"/>
      <c r="RHG15" s="325"/>
      <c r="RHH15" s="325"/>
      <c r="RHI15" s="325"/>
      <c r="RHJ15" s="325"/>
      <c r="RHK15" s="325"/>
      <c r="RHL15" s="325"/>
      <c r="RHM15" s="325"/>
      <c r="RHN15" s="325"/>
      <c r="RHO15" s="325"/>
      <c r="RHP15" s="325"/>
      <c r="RHQ15" s="325"/>
      <c r="RHR15" s="325"/>
      <c r="RHS15" s="325"/>
      <c r="RHT15" s="325"/>
      <c r="RHU15" s="325"/>
      <c r="RHV15" s="325"/>
      <c r="RHW15" s="325"/>
      <c r="RHX15" s="325"/>
      <c r="RHY15" s="325"/>
      <c r="RHZ15" s="325"/>
      <c r="RIA15" s="325"/>
      <c r="RIB15" s="325"/>
      <c r="RIC15" s="325"/>
      <c r="RID15" s="325"/>
      <c r="RIE15" s="325"/>
      <c r="RIF15" s="325"/>
      <c r="RIG15" s="325"/>
      <c r="RIH15" s="325"/>
      <c r="RII15" s="325"/>
      <c r="RIJ15" s="325"/>
      <c r="RIK15" s="325"/>
      <c r="RIL15" s="325"/>
      <c r="RIM15" s="325"/>
      <c r="RIN15" s="325"/>
      <c r="RIO15" s="325"/>
      <c r="RIP15" s="325"/>
      <c r="RIQ15" s="325"/>
      <c r="RIR15" s="325"/>
      <c r="RIS15" s="325"/>
      <c r="RIT15" s="325"/>
      <c r="RIU15" s="325"/>
      <c r="RIV15" s="325"/>
      <c r="RIW15" s="325"/>
      <c r="RIX15" s="325"/>
      <c r="RIY15" s="325"/>
      <c r="RIZ15" s="325"/>
      <c r="RJA15" s="325"/>
      <c r="RJB15" s="325"/>
      <c r="RJC15" s="325"/>
      <c r="RJD15" s="325"/>
      <c r="RJE15" s="325"/>
      <c r="RJF15" s="325"/>
      <c r="RJG15" s="325"/>
      <c r="RJH15" s="325"/>
      <c r="RJI15" s="325"/>
      <c r="RJJ15" s="325"/>
      <c r="RJK15" s="325"/>
      <c r="RJL15" s="325"/>
      <c r="RJM15" s="325"/>
      <c r="RJN15" s="325"/>
      <c r="RJO15" s="325"/>
      <c r="RJP15" s="325"/>
      <c r="RJQ15" s="325"/>
      <c r="RJR15" s="325"/>
      <c r="RJS15" s="325"/>
      <c r="RJT15" s="325"/>
      <c r="RJU15" s="325"/>
      <c r="RJV15" s="325"/>
      <c r="RJW15" s="325"/>
      <c r="RJX15" s="325"/>
      <c r="RJY15" s="325"/>
      <c r="RJZ15" s="325"/>
      <c r="RKA15" s="325"/>
      <c r="RKB15" s="325"/>
      <c r="RKC15" s="325"/>
      <c r="RKD15" s="325"/>
      <c r="RKE15" s="325"/>
      <c r="RKF15" s="325"/>
      <c r="RKG15" s="325"/>
      <c r="RKH15" s="325"/>
      <c r="RKI15" s="325"/>
      <c r="RKJ15" s="325"/>
      <c r="RKK15" s="325"/>
      <c r="RKL15" s="325"/>
      <c r="RKM15" s="325"/>
      <c r="RKN15" s="325"/>
      <c r="RKO15" s="325"/>
      <c r="RKP15" s="325"/>
      <c r="RKQ15" s="325"/>
      <c r="RKR15" s="325"/>
      <c r="RKS15" s="325"/>
      <c r="RKT15" s="325"/>
      <c r="RKU15" s="325"/>
      <c r="RKV15" s="325"/>
      <c r="RKW15" s="325"/>
      <c r="RKX15" s="325"/>
      <c r="RKY15" s="325"/>
      <c r="RKZ15" s="325"/>
      <c r="RLA15" s="325"/>
      <c r="RLB15" s="325"/>
      <c r="RLC15" s="325"/>
      <c r="RLD15" s="325"/>
      <c r="RLE15" s="325"/>
      <c r="RLF15" s="325"/>
      <c r="RLG15" s="325"/>
      <c r="RLH15" s="325"/>
      <c r="RLI15" s="325"/>
      <c r="RLJ15" s="325"/>
      <c r="RLK15" s="325"/>
      <c r="RLL15" s="325"/>
      <c r="RLM15" s="325"/>
      <c r="RLN15" s="325"/>
      <c r="RLO15" s="325"/>
      <c r="RLP15" s="325"/>
      <c r="RLQ15" s="325"/>
      <c r="RLR15" s="325"/>
      <c r="RLS15" s="325"/>
      <c r="RLT15" s="325"/>
      <c r="RLU15" s="325"/>
      <c r="RLV15" s="325"/>
      <c r="RLW15" s="325"/>
      <c r="RLX15" s="325"/>
      <c r="RLY15" s="325"/>
      <c r="RLZ15" s="325"/>
      <c r="RMA15" s="325"/>
      <c r="RMB15" s="325"/>
      <c r="RMC15" s="325"/>
      <c r="RMD15" s="325"/>
      <c r="RME15" s="325"/>
      <c r="RMF15" s="325"/>
      <c r="RMG15" s="325"/>
      <c r="RMH15" s="325"/>
      <c r="RMI15" s="325"/>
      <c r="RMJ15" s="325"/>
      <c r="RMK15" s="325"/>
      <c r="RML15" s="325"/>
      <c r="RMM15" s="325"/>
      <c r="RMN15" s="325"/>
      <c r="RMO15" s="325"/>
      <c r="RMP15" s="325"/>
      <c r="RMQ15" s="325"/>
      <c r="RMR15" s="325"/>
      <c r="RMS15" s="325"/>
      <c r="RMT15" s="325"/>
      <c r="RMU15" s="325"/>
      <c r="RMV15" s="325"/>
      <c r="RMW15" s="325"/>
      <c r="RMX15" s="325"/>
      <c r="RMY15" s="325"/>
      <c r="RMZ15" s="325"/>
      <c r="RNA15" s="325"/>
      <c r="RNB15" s="325"/>
      <c r="RNC15" s="325"/>
      <c r="RND15" s="325"/>
      <c r="RNE15" s="325"/>
      <c r="RNF15" s="325"/>
      <c r="RNG15" s="325"/>
      <c r="RNH15" s="325"/>
      <c r="RNI15" s="325"/>
      <c r="RNJ15" s="325"/>
      <c r="RNK15" s="325"/>
      <c r="RNL15" s="325"/>
      <c r="RNM15" s="325"/>
      <c r="RNN15" s="325"/>
      <c r="RNO15" s="325"/>
      <c r="RNP15" s="325"/>
      <c r="RNQ15" s="325"/>
      <c r="RNR15" s="325"/>
      <c r="RNS15" s="325"/>
      <c r="RNT15" s="325"/>
      <c r="RNU15" s="325"/>
      <c r="RNV15" s="325"/>
      <c r="RNW15" s="325"/>
      <c r="RNX15" s="325"/>
      <c r="RNY15" s="325"/>
      <c r="RNZ15" s="325"/>
      <c r="ROA15" s="325"/>
      <c r="ROB15" s="325"/>
      <c r="ROC15" s="325"/>
      <c r="ROD15" s="325"/>
      <c r="ROE15" s="325"/>
      <c r="ROF15" s="325"/>
      <c r="ROG15" s="325"/>
      <c r="ROH15" s="325"/>
      <c r="ROI15" s="325"/>
      <c r="ROJ15" s="325"/>
      <c r="ROK15" s="325"/>
      <c r="ROL15" s="325"/>
      <c r="ROM15" s="325"/>
      <c r="RON15" s="325"/>
      <c r="ROO15" s="325"/>
      <c r="ROP15" s="325"/>
      <c r="ROQ15" s="325"/>
      <c r="ROR15" s="325"/>
      <c r="ROS15" s="325"/>
      <c r="ROT15" s="325"/>
      <c r="ROU15" s="325"/>
      <c r="ROV15" s="325"/>
      <c r="ROW15" s="325"/>
      <c r="ROX15" s="325"/>
      <c r="ROY15" s="325"/>
      <c r="ROZ15" s="325"/>
      <c r="RPA15" s="325"/>
      <c r="RPB15" s="325"/>
      <c r="RPC15" s="325"/>
      <c r="RPD15" s="325"/>
      <c r="RPE15" s="325"/>
      <c r="RPF15" s="325"/>
      <c r="RPG15" s="325"/>
      <c r="RPH15" s="325"/>
      <c r="RPI15" s="325"/>
      <c r="RPJ15" s="325"/>
      <c r="RPK15" s="325"/>
      <c r="RPL15" s="325"/>
      <c r="RPM15" s="325"/>
      <c r="RPN15" s="325"/>
      <c r="RPO15" s="325"/>
      <c r="RPP15" s="325"/>
      <c r="RPQ15" s="325"/>
      <c r="RPR15" s="325"/>
      <c r="RPS15" s="325"/>
      <c r="RPT15" s="325"/>
      <c r="RPU15" s="325"/>
      <c r="RPV15" s="325"/>
      <c r="RPW15" s="325"/>
      <c r="RPX15" s="325"/>
      <c r="RPY15" s="325"/>
      <c r="RPZ15" s="325"/>
      <c r="RQA15" s="325"/>
      <c r="RQB15" s="325"/>
      <c r="RQC15" s="325"/>
      <c r="RQD15" s="325"/>
      <c r="RQE15" s="325"/>
      <c r="RQF15" s="325"/>
      <c r="RQG15" s="325"/>
      <c r="RQH15" s="325"/>
      <c r="RQI15" s="325"/>
      <c r="RQJ15" s="325"/>
      <c r="RQK15" s="325"/>
      <c r="RQL15" s="325"/>
      <c r="RQM15" s="325"/>
      <c r="RQN15" s="325"/>
      <c r="RQO15" s="325"/>
      <c r="RQP15" s="325"/>
      <c r="RQQ15" s="325"/>
      <c r="RQR15" s="325"/>
      <c r="RQS15" s="325"/>
      <c r="RQT15" s="325"/>
      <c r="RQU15" s="325"/>
      <c r="RQV15" s="325"/>
      <c r="RQW15" s="325"/>
      <c r="RQX15" s="325"/>
      <c r="RQY15" s="325"/>
      <c r="RQZ15" s="325"/>
      <c r="RRA15" s="325"/>
      <c r="RRB15" s="325"/>
      <c r="RRC15" s="325"/>
      <c r="RRD15" s="325"/>
      <c r="RRE15" s="325"/>
      <c r="RRF15" s="325"/>
      <c r="RRG15" s="325"/>
      <c r="RRH15" s="325"/>
      <c r="RRI15" s="325"/>
      <c r="RRJ15" s="325"/>
      <c r="RRK15" s="325"/>
      <c r="RRL15" s="325"/>
      <c r="RRM15" s="325"/>
      <c r="RRN15" s="325"/>
      <c r="RRO15" s="325"/>
      <c r="RRP15" s="325"/>
      <c r="RRQ15" s="325"/>
      <c r="RRR15" s="325"/>
      <c r="RRS15" s="325"/>
      <c r="RRT15" s="325"/>
      <c r="RRU15" s="325"/>
      <c r="RRV15" s="325"/>
      <c r="RRW15" s="325"/>
      <c r="RRX15" s="325"/>
      <c r="RRY15" s="325"/>
      <c r="RRZ15" s="325"/>
      <c r="RSA15" s="325"/>
      <c r="RSB15" s="325"/>
      <c r="RSC15" s="325"/>
      <c r="RSD15" s="325"/>
      <c r="RSE15" s="325"/>
      <c r="RSF15" s="325"/>
      <c r="RSG15" s="325"/>
      <c r="RSH15" s="325"/>
      <c r="RSI15" s="325"/>
      <c r="RSJ15" s="325"/>
      <c r="RSK15" s="325"/>
      <c r="RSL15" s="325"/>
      <c r="RSM15" s="325"/>
      <c r="RSN15" s="325"/>
      <c r="RSO15" s="325"/>
      <c r="RSP15" s="325"/>
      <c r="RSQ15" s="325"/>
      <c r="RSR15" s="325"/>
      <c r="RSS15" s="325"/>
      <c r="RST15" s="325"/>
      <c r="RSU15" s="325"/>
      <c r="RSV15" s="325"/>
      <c r="RSW15" s="325"/>
      <c r="RSX15" s="325"/>
      <c r="RSY15" s="325"/>
      <c r="RSZ15" s="325"/>
      <c r="RTA15" s="325"/>
      <c r="RTB15" s="325"/>
      <c r="RTC15" s="325"/>
      <c r="RTD15" s="325"/>
      <c r="RTE15" s="325"/>
      <c r="RTF15" s="325"/>
      <c r="RTG15" s="325"/>
      <c r="RTH15" s="325"/>
      <c r="RTI15" s="325"/>
      <c r="RTJ15" s="325"/>
      <c r="RTK15" s="325"/>
      <c r="RTL15" s="325"/>
      <c r="RTM15" s="325"/>
      <c r="RTN15" s="325"/>
      <c r="RTO15" s="325"/>
      <c r="RTP15" s="325"/>
      <c r="RTQ15" s="325"/>
      <c r="RTR15" s="325"/>
      <c r="RTS15" s="325"/>
      <c r="RTT15" s="325"/>
      <c r="RTU15" s="325"/>
      <c r="RTV15" s="325"/>
      <c r="RTW15" s="325"/>
      <c r="RTX15" s="325"/>
      <c r="RTY15" s="325"/>
      <c r="RTZ15" s="325"/>
      <c r="RUA15" s="325"/>
      <c r="RUB15" s="325"/>
      <c r="RUC15" s="325"/>
      <c r="RUD15" s="325"/>
      <c r="RUE15" s="325"/>
      <c r="RUF15" s="325"/>
      <c r="RUG15" s="325"/>
      <c r="RUH15" s="325"/>
      <c r="RUI15" s="325"/>
      <c r="RUJ15" s="325"/>
      <c r="RUK15" s="325"/>
      <c r="RUL15" s="325"/>
      <c r="RUM15" s="325"/>
      <c r="RUN15" s="325"/>
      <c r="RUO15" s="325"/>
      <c r="RUP15" s="325"/>
      <c r="RUQ15" s="325"/>
      <c r="RUR15" s="325"/>
      <c r="RUS15" s="325"/>
      <c r="RUT15" s="325"/>
      <c r="RUU15" s="325"/>
      <c r="RUV15" s="325"/>
      <c r="RUW15" s="325"/>
      <c r="RUX15" s="325"/>
      <c r="RUY15" s="325"/>
      <c r="RUZ15" s="325"/>
      <c r="RVA15" s="325"/>
      <c r="RVB15" s="325"/>
      <c r="RVC15" s="325"/>
      <c r="RVD15" s="325"/>
      <c r="RVE15" s="325"/>
      <c r="RVF15" s="325"/>
      <c r="RVG15" s="325"/>
      <c r="RVH15" s="325"/>
      <c r="RVI15" s="325"/>
      <c r="RVJ15" s="325"/>
      <c r="RVK15" s="325"/>
      <c r="RVL15" s="325"/>
      <c r="RVM15" s="325"/>
      <c r="RVN15" s="325"/>
      <c r="RVO15" s="325"/>
      <c r="RVP15" s="325"/>
      <c r="RVQ15" s="325"/>
      <c r="RVR15" s="325"/>
      <c r="RVS15" s="325"/>
      <c r="RVT15" s="325"/>
      <c r="RVU15" s="325"/>
      <c r="RVV15" s="325"/>
      <c r="RVW15" s="325"/>
      <c r="RVX15" s="325"/>
      <c r="RVY15" s="325"/>
      <c r="RVZ15" s="325"/>
      <c r="RWA15" s="325"/>
      <c r="RWB15" s="325"/>
      <c r="RWC15" s="325"/>
      <c r="RWD15" s="325"/>
      <c r="RWE15" s="325"/>
      <c r="RWF15" s="325"/>
      <c r="RWG15" s="325"/>
      <c r="RWH15" s="325"/>
      <c r="RWI15" s="325"/>
      <c r="RWJ15" s="325"/>
      <c r="RWK15" s="325"/>
      <c r="RWL15" s="325"/>
      <c r="RWM15" s="325"/>
      <c r="RWN15" s="325"/>
      <c r="RWO15" s="325"/>
      <c r="RWP15" s="325"/>
      <c r="RWQ15" s="325"/>
      <c r="RWR15" s="325"/>
      <c r="RWS15" s="325"/>
      <c r="RWT15" s="325"/>
      <c r="RWU15" s="325"/>
      <c r="RWV15" s="325"/>
      <c r="RWW15" s="325"/>
      <c r="RWX15" s="325"/>
      <c r="RWY15" s="325"/>
      <c r="RWZ15" s="325"/>
      <c r="RXA15" s="325"/>
      <c r="RXB15" s="325"/>
      <c r="RXC15" s="325"/>
      <c r="RXD15" s="325"/>
      <c r="RXE15" s="325"/>
      <c r="RXF15" s="325"/>
      <c r="RXG15" s="325"/>
      <c r="RXH15" s="325"/>
      <c r="RXI15" s="325"/>
      <c r="RXJ15" s="325"/>
      <c r="RXK15" s="325"/>
      <c r="RXL15" s="325"/>
      <c r="RXM15" s="325"/>
      <c r="RXN15" s="325"/>
      <c r="RXO15" s="325"/>
      <c r="RXP15" s="325"/>
      <c r="RXQ15" s="325"/>
      <c r="RXR15" s="325"/>
      <c r="RXS15" s="325"/>
      <c r="RXT15" s="325"/>
      <c r="RXU15" s="325"/>
      <c r="RXV15" s="325"/>
      <c r="RXW15" s="325"/>
      <c r="RXX15" s="325"/>
      <c r="RXY15" s="325"/>
      <c r="RXZ15" s="325"/>
      <c r="RYA15" s="325"/>
      <c r="RYB15" s="325"/>
      <c r="RYC15" s="325"/>
      <c r="RYD15" s="325"/>
      <c r="RYE15" s="325"/>
      <c r="RYF15" s="325"/>
      <c r="RYG15" s="325"/>
      <c r="RYH15" s="325"/>
      <c r="RYI15" s="325"/>
      <c r="RYJ15" s="325"/>
      <c r="RYK15" s="325"/>
      <c r="RYL15" s="325"/>
      <c r="RYM15" s="325"/>
      <c r="RYN15" s="325"/>
      <c r="RYO15" s="325"/>
      <c r="RYP15" s="325"/>
      <c r="RYQ15" s="325"/>
      <c r="RYR15" s="325"/>
      <c r="RYS15" s="325"/>
      <c r="RYT15" s="325"/>
      <c r="RYU15" s="325"/>
      <c r="RYV15" s="325"/>
      <c r="RYW15" s="325"/>
      <c r="RYX15" s="325"/>
      <c r="RYY15" s="325"/>
      <c r="RYZ15" s="325"/>
      <c r="RZA15" s="325"/>
      <c r="RZB15" s="325"/>
      <c r="RZC15" s="325"/>
      <c r="RZD15" s="325"/>
      <c r="RZE15" s="325"/>
      <c r="RZF15" s="325"/>
      <c r="RZG15" s="325"/>
      <c r="RZH15" s="325"/>
      <c r="RZI15" s="325"/>
      <c r="RZJ15" s="325"/>
      <c r="RZK15" s="325"/>
      <c r="RZL15" s="325"/>
      <c r="RZM15" s="325"/>
      <c r="RZN15" s="325"/>
      <c r="RZO15" s="325"/>
      <c r="RZP15" s="325"/>
      <c r="RZQ15" s="325"/>
      <c r="RZR15" s="325"/>
      <c r="RZS15" s="325"/>
      <c r="RZT15" s="325"/>
      <c r="RZU15" s="325"/>
      <c r="RZV15" s="325"/>
      <c r="RZW15" s="325"/>
      <c r="RZX15" s="325"/>
      <c r="RZY15" s="325"/>
      <c r="RZZ15" s="325"/>
      <c r="SAA15" s="325"/>
      <c r="SAB15" s="325"/>
      <c r="SAC15" s="325"/>
      <c r="SAD15" s="325"/>
      <c r="SAE15" s="325"/>
      <c r="SAF15" s="325"/>
      <c r="SAG15" s="325"/>
      <c r="SAH15" s="325"/>
      <c r="SAI15" s="325"/>
      <c r="SAJ15" s="325"/>
      <c r="SAK15" s="325"/>
      <c r="SAL15" s="325"/>
      <c r="SAM15" s="325"/>
      <c r="SAN15" s="325"/>
      <c r="SAO15" s="325"/>
      <c r="SAP15" s="325"/>
      <c r="SAQ15" s="325"/>
      <c r="SAR15" s="325"/>
      <c r="SAS15" s="325"/>
      <c r="SAT15" s="325"/>
      <c r="SAU15" s="325"/>
      <c r="SAV15" s="325"/>
      <c r="SAW15" s="325"/>
      <c r="SAX15" s="325"/>
      <c r="SAY15" s="325"/>
      <c r="SAZ15" s="325"/>
      <c r="SBA15" s="325"/>
      <c r="SBB15" s="325"/>
      <c r="SBC15" s="325"/>
      <c r="SBD15" s="325"/>
      <c r="SBE15" s="325"/>
      <c r="SBF15" s="325"/>
      <c r="SBG15" s="325"/>
      <c r="SBH15" s="325"/>
      <c r="SBI15" s="325"/>
      <c r="SBJ15" s="325"/>
      <c r="SBK15" s="325"/>
      <c r="SBL15" s="325"/>
      <c r="SBM15" s="325"/>
      <c r="SBN15" s="325"/>
      <c r="SBO15" s="325"/>
      <c r="SBP15" s="325"/>
      <c r="SBQ15" s="325"/>
      <c r="SBR15" s="325"/>
      <c r="SBS15" s="325"/>
      <c r="SBT15" s="325"/>
      <c r="SBU15" s="325"/>
      <c r="SBV15" s="325"/>
      <c r="SBW15" s="325"/>
      <c r="SBX15" s="325"/>
      <c r="SBY15" s="325"/>
      <c r="SBZ15" s="325"/>
      <c r="SCA15" s="325"/>
      <c r="SCB15" s="325"/>
      <c r="SCC15" s="325"/>
      <c r="SCD15" s="325"/>
      <c r="SCE15" s="325"/>
      <c r="SCF15" s="325"/>
      <c r="SCG15" s="325"/>
      <c r="SCH15" s="325"/>
      <c r="SCI15" s="325"/>
      <c r="SCJ15" s="325"/>
      <c r="SCK15" s="325"/>
      <c r="SCL15" s="325"/>
      <c r="SCM15" s="325"/>
      <c r="SCN15" s="325"/>
      <c r="SCO15" s="325"/>
      <c r="SCP15" s="325"/>
      <c r="SCQ15" s="325"/>
      <c r="SCR15" s="325"/>
      <c r="SCS15" s="325"/>
      <c r="SCT15" s="325"/>
      <c r="SCU15" s="325"/>
      <c r="SCV15" s="325"/>
      <c r="SCW15" s="325"/>
      <c r="SCX15" s="325"/>
      <c r="SCY15" s="325"/>
      <c r="SCZ15" s="325"/>
      <c r="SDA15" s="325"/>
      <c r="SDB15" s="325"/>
      <c r="SDC15" s="325"/>
      <c r="SDD15" s="325"/>
      <c r="SDE15" s="325"/>
      <c r="SDF15" s="325"/>
      <c r="SDG15" s="325"/>
      <c r="SDH15" s="325"/>
      <c r="SDI15" s="325"/>
      <c r="SDJ15" s="325"/>
      <c r="SDK15" s="325"/>
      <c r="SDL15" s="325"/>
      <c r="SDM15" s="325"/>
      <c r="SDN15" s="325"/>
      <c r="SDO15" s="325"/>
      <c r="SDP15" s="325"/>
      <c r="SDQ15" s="325"/>
      <c r="SDR15" s="325"/>
      <c r="SDS15" s="325"/>
      <c r="SDT15" s="325"/>
      <c r="SDU15" s="325"/>
      <c r="SDV15" s="325"/>
      <c r="SDW15" s="325"/>
      <c r="SDX15" s="325"/>
      <c r="SDY15" s="325"/>
      <c r="SDZ15" s="325"/>
      <c r="SEA15" s="325"/>
      <c r="SEB15" s="325"/>
      <c r="SEC15" s="325"/>
      <c r="SED15" s="325"/>
      <c r="SEE15" s="325"/>
      <c r="SEF15" s="325"/>
      <c r="SEG15" s="325"/>
      <c r="SEH15" s="325"/>
      <c r="SEI15" s="325"/>
      <c r="SEJ15" s="325"/>
      <c r="SEK15" s="325"/>
      <c r="SEL15" s="325"/>
      <c r="SEM15" s="325"/>
      <c r="SEN15" s="325"/>
      <c r="SEO15" s="325"/>
      <c r="SEP15" s="325"/>
      <c r="SEQ15" s="325"/>
      <c r="SER15" s="325"/>
      <c r="SES15" s="325"/>
      <c r="SET15" s="325"/>
      <c r="SEU15" s="325"/>
      <c r="SEV15" s="325"/>
      <c r="SEW15" s="325"/>
      <c r="SEX15" s="325"/>
      <c r="SEY15" s="325"/>
      <c r="SEZ15" s="325"/>
      <c r="SFA15" s="325"/>
      <c r="SFB15" s="325"/>
      <c r="SFC15" s="325"/>
      <c r="SFD15" s="325"/>
      <c r="SFE15" s="325"/>
      <c r="SFF15" s="325"/>
      <c r="SFG15" s="325"/>
      <c r="SFH15" s="325"/>
      <c r="SFI15" s="325"/>
      <c r="SFJ15" s="325"/>
      <c r="SFK15" s="325"/>
      <c r="SFL15" s="325"/>
      <c r="SFM15" s="325"/>
      <c r="SFN15" s="325"/>
      <c r="SFO15" s="325"/>
      <c r="SFP15" s="325"/>
      <c r="SFQ15" s="325"/>
      <c r="SFR15" s="325"/>
      <c r="SFS15" s="325"/>
      <c r="SFT15" s="325"/>
      <c r="SFU15" s="325"/>
      <c r="SFV15" s="325"/>
      <c r="SFW15" s="325"/>
      <c r="SFX15" s="325"/>
      <c r="SFY15" s="325"/>
      <c r="SFZ15" s="325"/>
      <c r="SGA15" s="325"/>
      <c r="SGB15" s="325"/>
      <c r="SGC15" s="325"/>
      <c r="SGD15" s="325"/>
      <c r="SGE15" s="325"/>
      <c r="SGF15" s="325"/>
      <c r="SGG15" s="325"/>
      <c r="SGH15" s="325"/>
      <c r="SGI15" s="325"/>
      <c r="SGJ15" s="325"/>
      <c r="SGK15" s="325"/>
      <c r="SGL15" s="325"/>
      <c r="SGM15" s="325"/>
      <c r="SGN15" s="325"/>
      <c r="SGO15" s="325"/>
      <c r="SGP15" s="325"/>
      <c r="SGQ15" s="325"/>
      <c r="SGR15" s="325"/>
      <c r="SGS15" s="325"/>
      <c r="SGT15" s="325"/>
      <c r="SGU15" s="325"/>
      <c r="SGV15" s="325"/>
      <c r="SGW15" s="325"/>
      <c r="SGX15" s="325"/>
      <c r="SGY15" s="325"/>
      <c r="SGZ15" s="325"/>
      <c r="SHA15" s="325"/>
      <c r="SHB15" s="325"/>
      <c r="SHC15" s="325"/>
      <c r="SHD15" s="325"/>
      <c r="SHE15" s="325"/>
      <c r="SHF15" s="325"/>
      <c r="SHG15" s="325"/>
      <c r="SHH15" s="325"/>
      <c r="SHI15" s="325"/>
      <c r="SHJ15" s="325"/>
      <c r="SHK15" s="325"/>
      <c r="SHL15" s="325"/>
      <c r="SHM15" s="325"/>
      <c r="SHN15" s="325"/>
      <c r="SHO15" s="325"/>
      <c r="SHP15" s="325"/>
      <c r="SHQ15" s="325"/>
      <c r="SHR15" s="325"/>
      <c r="SHS15" s="325"/>
      <c r="SHT15" s="325"/>
      <c r="SHU15" s="325"/>
      <c r="SHV15" s="325"/>
      <c r="SHW15" s="325"/>
      <c r="SHX15" s="325"/>
      <c r="SHY15" s="325"/>
      <c r="SHZ15" s="325"/>
      <c r="SIA15" s="325"/>
      <c r="SIB15" s="325"/>
      <c r="SIC15" s="325"/>
      <c r="SID15" s="325"/>
      <c r="SIE15" s="325"/>
      <c r="SIF15" s="325"/>
      <c r="SIG15" s="325"/>
      <c r="SIH15" s="325"/>
      <c r="SII15" s="325"/>
      <c r="SIJ15" s="325"/>
      <c r="SIK15" s="325"/>
      <c r="SIL15" s="325"/>
      <c r="SIM15" s="325"/>
      <c r="SIN15" s="325"/>
      <c r="SIO15" s="325"/>
      <c r="SIP15" s="325"/>
      <c r="SIQ15" s="325"/>
      <c r="SIR15" s="325"/>
      <c r="SIS15" s="325"/>
      <c r="SIT15" s="325"/>
      <c r="SIU15" s="325"/>
      <c r="SIV15" s="325"/>
      <c r="SIW15" s="325"/>
      <c r="SIX15" s="325"/>
      <c r="SIY15" s="325"/>
      <c r="SIZ15" s="325"/>
      <c r="SJA15" s="325"/>
      <c r="SJB15" s="325"/>
      <c r="SJC15" s="325"/>
      <c r="SJD15" s="325"/>
      <c r="SJE15" s="325"/>
      <c r="SJF15" s="325"/>
      <c r="SJG15" s="325"/>
      <c r="SJH15" s="325"/>
      <c r="SJI15" s="325"/>
      <c r="SJJ15" s="325"/>
      <c r="SJK15" s="325"/>
      <c r="SJL15" s="325"/>
      <c r="SJM15" s="325"/>
      <c r="SJN15" s="325"/>
      <c r="SJO15" s="325"/>
      <c r="SJP15" s="325"/>
      <c r="SJQ15" s="325"/>
      <c r="SJR15" s="325"/>
      <c r="SJS15" s="325"/>
      <c r="SJT15" s="325"/>
      <c r="SJU15" s="325"/>
      <c r="SJV15" s="325"/>
      <c r="SJW15" s="325"/>
      <c r="SJX15" s="325"/>
      <c r="SJY15" s="325"/>
      <c r="SJZ15" s="325"/>
      <c r="SKA15" s="325"/>
      <c r="SKB15" s="325"/>
      <c r="SKC15" s="325"/>
      <c r="SKD15" s="325"/>
      <c r="SKE15" s="325"/>
      <c r="SKF15" s="325"/>
      <c r="SKG15" s="325"/>
      <c r="SKH15" s="325"/>
      <c r="SKI15" s="325"/>
      <c r="SKJ15" s="325"/>
      <c r="SKK15" s="325"/>
      <c r="SKL15" s="325"/>
      <c r="SKM15" s="325"/>
      <c r="SKN15" s="325"/>
      <c r="SKO15" s="325"/>
      <c r="SKP15" s="325"/>
      <c r="SKQ15" s="325"/>
      <c r="SKR15" s="325"/>
      <c r="SKS15" s="325"/>
      <c r="SKT15" s="325"/>
      <c r="SKU15" s="325"/>
      <c r="SKV15" s="325"/>
      <c r="SKW15" s="325"/>
      <c r="SKX15" s="325"/>
      <c r="SKY15" s="325"/>
      <c r="SKZ15" s="325"/>
      <c r="SLA15" s="325"/>
      <c r="SLB15" s="325"/>
      <c r="SLC15" s="325"/>
      <c r="SLD15" s="325"/>
      <c r="SLE15" s="325"/>
      <c r="SLF15" s="325"/>
      <c r="SLG15" s="325"/>
      <c r="SLH15" s="325"/>
      <c r="SLI15" s="325"/>
      <c r="SLJ15" s="325"/>
      <c r="SLK15" s="325"/>
      <c r="SLL15" s="325"/>
      <c r="SLM15" s="325"/>
      <c r="SLN15" s="325"/>
      <c r="SLO15" s="325"/>
      <c r="SLP15" s="325"/>
      <c r="SLQ15" s="325"/>
      <c r="SLR15" s="325"/>
      <c r="SLS15" s="325"/>
      <c r="SLT15" s="325"/>
      <c r="SLU15" s="325"/>
      <c r="SLV15" s="325"/>
      <c r="SLW15" s="325"/>
      <c r="SLX15" s="325"/>
      <c r="SLY15" s="325"/>
      <c r="SLZ15" s="325"/>
      <c r="SMA15" s="325"/>
      <c r="SMB15" s="325"/>
      <c r="SMC15" s="325"/>
      <c r="SMD15" s="325"/>
      <c r="SME15" s="325"/>
      <c r="SMF15" s="325"/>
      <c r="SMG15" s="325"/>
      <c r="SMH15" s="325"/>
      <c r="SMI15" s="325"/>
      <c r="SMJ15" s="325"/>
      <c r="SMK15" s="325"/>
      <c r="SML15" s="325"/>
      <c r="SMM15" s="325"/>
      <c r="SMN15" s="325"/>
      <c r="SMO15" s="325"/>
      <c r="SMP15" s="325"/>
      <c r="SMQ15" s="325"/>
      <c r="SMR15" s="325"/>
      <c r="SMS15" s="325"/>
      <c r="SMT15" s="325"/>
      <c r="SMU15" s="325"/>
      <c r="SMV15" s="325"/>
      <c r="SMW15" s="325"/>
      <c r="SMX15" s="325"/>
      <c r="SMY15" s="325"/>
      <c r="SMZ15" s="325"/>
      <c r="SNA15" s="325"/>
      <c r="SNB15" s="325"/>
      <c r="SNC15" s="325"/>
      <c r="SND15" s="325"/>
      <c r="SNE15" s="325"/>
      <c r="SNF15" s="325"/>
      <c r="SNG15" s="325"/>
      <c r="SNH15" s="325"/>
      <c r="SNI15" s="325"/>
      <c r="SNJ15" s="325"/>
      <c r="SNK15" s="325"/>
      <c r="SNL15" s="325"/>
      <c r="SNM15" s="325"/>
      <c r="SNN15" s="325"/>
      <c r="SNO15" s="325"/>
      <c r="SNP15" s="325"/>
      <c r="SNQ15" s="325"/>
      <c r="SNR15" s="325"/>
      <c r="SNS15" s="325"/>
      <c r="SNT15" s="325"/>
      <c r="SNU15" s="325"/>
      <c r="SNV15" s="325"/>
      <c r="SNW15" s="325"/>
      <c r="SNX15" s="325"/>
      <c r="SNY15" s="325"/>
      <c r="SNZ15" s="325"/>
      <c r="SOA15" s="325"/>
      <c r="SOB15" s="325"/>
      <c r="SOC15" s="325"/>
      <c r="SOD15" s="325"/>
      <c r="SOE15" s="325"/>
      <c r="SOF15" s="325"/>
      <c r="SOG15" s="325"/>
      <c r="SOH15" s="325"/>
      <c r="SOI15" s="325"/>
      <c r="SOJ15" s="325"/>
      <c r="SOK15" s="325"/>
      <c r="SOL15" s="325"/>
      <c r="SOM15" s="325"/>
      <c r="SON15" s="325"/>
      <c r="SOO15" s="325"/>
      <c r="SOP15" s="325"/>
      <c r="SOQ15" s="325"/>
      <c r="SOR15" s="325"/>
      <c r="SOS15" s="325"/>
      <c r="SOT15" s="325"/>
      <c r="SOU15" s="325"/>
      <c r="SOV15" s="325"/>
      <c r="SOW15" s="325"/>
      <c r="SOX15" s="325"/>
      <c r="SOY15" s="325"/>
      <c r="SOZ15" s="325"/>
      <c r="SPA15" s="325"/>
      <c r="SPB15" s="325"/>
      <c r="SPC15" s="325"/>
      <c r="SPD15" s="325"/>
      <c r="SPE15" s="325"/>
      <c r="SPF15" s="325"/>
      <c r="SPG15" s="325"/>
      <c r="SPH15" s="325"/>
      <c r="SPI15" s="325"/>
      <c r="SPJ15" s="325"/>
      <c r="SPK15" s="325"/>
      <c r="SPL15" s="325"/>
      <c r="SPM15" s="325"/>
      <c r="SPN15" s="325"/>
      <c r="SPO15" s="325"/>
      <c r="SPP15" s="325"/>
      <c r="SPQ15" s="325"/>
      <c r="SPR15" s="325"/>
      <c r="SPS15" s="325"/>
      <c r="SPT15" s="325"/>
      <c r="SPU15" s="325"/>
      <c r="SPV15" s="325"/>
      <c r="SPW15" s="325"/>
      <c r="SPX15" s="325"/>
      <c r="SPY15" s="325"/>
      <c r="SPZ15" s="325"/>
      <c r="SQA15" s="325"/>
      <c r="SQB15" s="325"/>
      <c r="SQC15" s="325"/>
      <c r="SQD15" s="325"/>
      <c r="SQE15" s="325"/>
      <c r="SQF15" s="325"/>
      <c r="SQG15" s="325"/>
      <c r="SQH15" s="325"/>
      <c r="SQI15" s="325"/>
      <c r="SQJ15" s="325"/>
      <c r="SQK15" s="325"/>
      <c r="SQL15" s="325"/>
      <c r="SQM15" s="325"/>
      <c r="SQN15" s="325"/>
      <c r="SQO15" s="325"/>
      <c r="SQP15" s="325"/>
      <c r="SQQ15" s="325"/>
      <c r="SQR15" s="325"/>
      <c r="SQS15" s="325"/>
      <c r="SQT15" s="325"/>
      <c r="SQU15" s="325"/>
      <c r="SQV15" s="325"/>
      <c r="SQW15" s="325"/>
      <c r="SQX15" s="325"/>
      <c r="SQY15" s="325"/>
      <c r="SQZ15" s="325"/>
      <c r="SRA15" s="325"/>
      <c r="SRB15" s="325"/>
      <c r="SRC15" s="325"/>
      <c r="SRD15" s="325"/>
      <c r="SRE15" s="325"/>
      <c r="SRF15" s="325"/>
      <c r="SRG15" s="325"/>
      <c r="SRH15" s="325"/>
      <c r="SRI15" s="325"/>
      <c r="SRJ15" s="325"/>
      <c r="SRK15" s="325"/>
      <c r="SRL15" s="325"/>
      <c r="SRM15" s="325"/>
      <c r="SRN15" s="325"/>
      <c r="SRO15" s="325"/>
      <c r="SRP15" s="325"/>
      <c r="SRQ15" s="325"/>
      <c r="SRR15" s="325"/>
      <c r="SRS15" s="325"/>
      <c r="SRT15" s="325"/>
      <c r="SRU15" s="325"/>
      <c r="SRV15" s="325"/>
      <c r="SRW15" s="325"/>
      <c r="SRX15" s="325"/>
      <c r="SRY15" s="325"/>
      <c r="SRZ15" s="325"/>
      <c r="SSA15" s="325"/>
      <c r="SSB15" s="325"/>
      <c r="SSC15" s="325"/>
      <c r="SSD15" s="325"/>
      <c r="SSE15" s="325"/>
      <c r="SSF15" s="325"/>
      <c r="SSG15" s="325"/>
      <c r="SSH15" s="325"/>
      <c r="SSI15" s="325"/>
      <c r="SSJ15" s="325"/>
      <c r="SSK15" s="325"/>
      <c r="SSL15" s="325"/>
      <c r="SSM15" s="325"/>
      <c r="SSN15" s="325"/>
      <c r="SSO15" s="325"/>
      <c r="SSP15" s="325"/>
      <c r="SSQ15" s="325"/>
      <c r="SSR15" s="325"/>
      <c r="SSS15" s="325"/>
      <c r="SST15" s="325"/>
      <c r="SSU15" s="325"/>
      <c r="SSV15" s="325"/>
      <c r="SSW15" s="325"/>
      <c r="SSX15" s="325"/>
      <c r="SSY15" s="325"/>
      <c r="SSZ15" s="325"/>
      <c r="STA15" s="325"/>
      <c r="STB15" s="325"/>
      <c r="STC15" s="325"/>
      <c r="STD15" s="325"/>
      <c r="STE15" s="325"/>
      <c r="STF15" s="325"/>
      <c r="STG15" s="325"/>
      <c r="STH15" s="325"/>
      <c r="STI15" s="325"/>
      <c r="STJ15" s="325"/>
      <c r="STK15" s="325"/>
      <c r="STL15" s="325"/>
      <c r="STM15" s="325"/>
      <c r="STN15" s="325"/>
      <c r="STO15" s="325"/>
      <c r="STP15" s="325"/>
      <c r="STQ15" s="325"/>
      <c r="STR15" s="325"/>
      <c r="STS15" s="325"/>
      <c r="STT15" s="325"/>
      <c r="STU15" s="325"/>
      <c r="STV15" s="325"/>
      <c r="STW15" s="325"/>
      <c r="STX15" s="325"/>
      <c r="STY15" s="325"/>
      <c r="STZ15" s="325"/>
      <c r="SUA15" s="325"/>
      <c r="SUB15" s="325"/>
      <c r="SUC15" s="325"/>
      <c r="SUD15" s="325"/>
      <c r="SUE15" s="325"/>
      <c r="SUF15" s="325"/>
      <c r="SUG15" s="325"/>
      <c r="SUH15" s="325"/>
      <c r="SUI15" s="325"/>
      <c r="SUJ15" s="325"/>
      <c r="SUK15" s="325"/>
      <c r="SUL15" s="325"/>
      <c r="SUM15" s="325"/>
      <c r="SUN15" s="325"/>
      <c r="SUO15" s="325"/>
      <c r="SUP15" s="325"/>
      <c r="SUQ15" s="325"/>
      <c r="SUR15" s="325"/>
      <c r="SUS15" s="325"/>
      <c r="SUT15" s="325"/>
      <c r="SUU15" s="325"/>
      <c r="SUV15" s="325"/>
      <c r="SUW15" s="325"/>
      <c r="SUX15" s="325"/>
      <c r="SUY15" s="325"/>
      <c r="SUZ15" s="325"/>
      <c r="SVA15" s="325"/>
      <c r="SVB15" s="325"/>
      <c r="SVC15" s="325"/>
      <c r="SVD15" s="325"/>
      <c r="SVE15" s="325"/>
      <c r="SVF15" s="325"/>
      <c r="SVG15" s="325"/>
      <c r="SVH15" s="325"/>
      <c r="SVI15" s="325"/>
      <c r="SVJ15" s="325"/>
      <c r="SVK15" s="325"/>
      <c r="SVL15" s="325"/>
      <c r="SVM15" s="325"/>
      <c r="SVN15" s="325"/>
      <c r="SVO15" s="325"/>
      <c r="SVP15" s="325"/>
      <c r="SVQ15" s="325"/>
      <c r="SVR15" s="325"/>
      <c r="SVS15" s="325"/>
      <c r="SVT15" s="325"/>
      <c r="SVU15" s="325"/>
      <c r="SVV15" s="325"/>
      <c r="SVW15" s="325"/>
      <c r="SVX15" s="325"/>
      <c r="SVY15" s="325"/>
      <c r="SVZ15" s="325"/>
      <c r="SWA15" s="325"/>
      <c r="SWB15" s="325"/>
      <c r="SWC15" s="325"/>
      <c r="SWD15" s="325"/>
      <c r="SWE15" s="325"/>
      <c r="SWF15" s="325"/>
      <c r="SWG15" s="325"/>
      <c r="SWH15" s="325"/>
      <c r="SWI15" s="325"/>
      <c r="SWJ15" s="325"/>
      <c r="SWK15" s="325"/>
      <c r="SWL15" s="325"/>
      <c r="SWM15" s="325"/>
      <c r="SWN15" s="325"/>
      <c r="SWO15" s="325"/>
      <c r="SWP15" s="325"/>
      <c r="SWQ15" s="325"/>
      <c r="SWR15" s="325"/>
      <c r="SWS15" s="325"/>
      <c r="SWT15" s="325"/>
      <c r="SWU15" s="325"/>
      <c r="SWV15" s="325"/>
      <c r="SWW15" s="325"/>
      <c r="SWX15" s="325"/>
      <c r="SWY15" s="325"/>
      <c r="SWZ15" s="325"/>
      <c r="SXA15" s="325"/>
      <c r="SXB15" s="325"/>
      <c r="SXC15" s="325"/>
      <c r="SXD15" s="325"/>
      <c r="SXE15" s="325"/>
      <c r="SXF15" s="325"/>
      <c r="SXG15" s="325"/>
      <c r="SXH15" s="325"/>
      <c r="SXI15" s="325"/>
      <c r="SXJ15" s="325"/>
      <c r="SXK15" s="325"/>
      <c r="SXL15" s="325"/>
      <c r="SXM15" s="325"/>
      <c r="SXN15" s="325"/>
      <c r="SXO15" s="325"/>
      <c r="SXP15" s="325"/>
      <c r="SXQ15" s="325"/>
      <c r="SXR15" s="325"/>
      <c r="SXS15" s="325"/>
      <c r="SXT15" s="325"/>
      <c r="SXU15" s="325"/>
      <c r="SXV15" s="325"/>
      <c r="SXW15" s="325"/>
      <c r="SXX15" s="325"/>
      <c r="SXY15" s="325"/>
      <c r="SXZ15" s="325"/>
      <c r="SYA15" s="325"/>
      <c r="SYB15" s="325"/>
      <c r="SYC15" s="325"/>
      <c r="SYD15" s="325"/>
      <c r="SYE15" s="325"/>
      <c r="SYF15" s="325"/>
      <c r="SYG15" s="325"/>
      <c r="SYH15" s="325"/>
      <c r="SYI15" s="325"/>
      <c r="SYJ15" s="325"/>
      <c r="SYK15" s="325"/>
      <c r="SYL15" s="325"/>
      <c r="SYM15" s="325"/>
      <c r="SYN15" s="325"/>
      <c r="SYO15" s="325"/>
      <c r="SYP15" s="325"/>
      <c r="SYQ15" s="325"/>
      <c r="SYR15" s="325"/>
      <c r="SYS15" s="325"/>
      <c r="SYT15" s="325"/>
      <c r="SYU15" s="325"/>
      <c r="SYV15" s="325"/>
      <c r="SYW15" s="325"/>
      <c r="SYX15" s="325"/>
      <c r="SYY15" s="325"/>
      <c r="SYZ15" s="325"/>
      <c r="SZA15" s="325"/>
      <c r="SZB15" s="325"/>
      <c r="SZC15" s="325"/>
      <c r="SZD15" s="325"/>
      <c r="SZE15" s="325"/>
      <c r="SZF15" s="325"/>
      <c r="SZG15" s="325"/>
      <c r="SZH15" s="325"/>
      <c r="SZI15" s="325"/>
      <c r="SZJ15" s="325"/>
      <c r="SZK15" s="325"/>
      <c r="SZL15" s="325"/>
      <c r="SZM15" s="325"/>
      <c r="SZN15" s="325"/>
      <c r="SZO15" s="325"/>
      <c r="SZP15" s="325"/>
      <c r="SZQ15" s="325"/>
      <c r="SZR15" s="325"/>
      <c r="SZS15" s="325"/>
      <c r="SZT15" s="325"/>
      <c r="SZU15" s="325"/>
      <c r="SZV15" s="325"/>
      <c r="SZW15" s="325"/>
      <c r="SZX15" s="325"/>
      <c r="SZY15" s="325"/>
      <c r="SZZ15" s="325"/>
      <c r="TAA15" s="325"/>
      <c r="TAB15" s="325"/>
      <c r="TAC15" s="325"/>
      <c r="TAD15" s="325"/>
      <c r="TAE15" s="325"/>
      <c r="TAF15" s="325"/>
      <c r="TAG15" s="325"/>
      <c r="TAH15" s="325"/>
      <c r="TAI15" s="325"/>
      <c r="TAJ15" s="325"/>
      <c r="TAK15" s="325"/>
      <c r="TAL15" s="325"/>
      <c r="TAM15" s="325"/>
      <c r="TAN15" s="325"/>
      <c r="TAO15" s="325"/>
      <c r="TAP15" s="325"/>
      <c r="TAQ15" s="325"/>
      <c r="TAR15" s="325"/>
      <c r="TAS15" s="325"/>
      <c r="TAT15" s="325"/>
      <c r="TAU15" s="325"/>
      <c r="TAV15" s="325"/>
      <c r="TAW15" s="325"/>
      <c r="TAX15" s="325"/>
      <c r="TAY15" s="325"/>
      <c r="TAZ15" s="325"/>
      <c r="TBA15" s="325"/>
      <c r="TBB15" s="325"/>
      <c r="TBC15" s="325"/>
      <c r="TBD15" s="325"/>
      <c r="TBE15" s="325"/>
      <c r="TBF15" s="325"/>
      <c r="TBG15" s="325"/>
      <c r="TBH15" s="325"/>
      <c r="TBI15" s="325"/>
      <c r="TBJ15" s="325"/>
      <c r="TBK15" s="325"/>
      <c r="TBL15" s="325"/>
      <c r="TBM15" s="325"/>
      <c r="TBN15" s="325"/>
      <c r="TBO15" s="325"/>
      <c r="TBP15" s="325"/>
      <c r="TBQ15" s="325"/>
      <c r="TBR15" s="325"/>
      <c r="TBS15" s="325"/>
      <c r="TBT15" s="325"/>
      <c r="TBU15" s="325"/>
      <c r="TBV15" s="325"/>
      <c r="TBW15" s="325"/>
      <c r="TBX15" s="325"/>
      <c r="TBY15" s="325"/>
      <c r="TBZ15" s="325"/>
      <c r="TCA15" s="325"/>
      <c r="TCB15" s="325"/>
      <c r="TCC15" s="325"/>
      <c r="TCD15" s="325"/>
      <c r="TCE15" s="325"/>
      <c r="TCF15" s="325"/>
      <c r="TCG15" s="325"/>
      <c r="TCH15" s="325"/>
      <c r="TCI15" s="325"/>
      <c r="TCJ15" s="325"/>
      <c r="TCK15" s="325"/>
      <c r="TCL15" s="325"/>
      <c r="TCM15" s="325"/>
      <c r="TCN15" s="325"/>
      <c r="TCO15" s="325"/>
      <c r="TCP15" s="325"/>
      <c r="TCQ15" s="325"/>
      <c r="TCR15" s="325"/>
      <c r="TCS15" s="325"/>
      <c r="TCT15" s="325"/>
      <c r="TCU15" s="325"/>
      <c r="TCV15" s="325"/>
      <c r="TCW15" s="325"/>
      <c r="TCX15" s="325"/>
      <c r="TCY15" s="325"/>
      <c r="TCZ15" s="325"/>
      <c r="TDA15" s="325"/>
      <c r="TDB15" s="325"/>
      <c r="TDC15" s="325"/>
      <c r="TDD15" s="325"/>
      <c r="TDE15" s="325"/>
      <c r="TDF15" s="325"/>
      <c r="TDG15" s="325"/>
      <c r="TDH15" s="325"/>
      <c r="TDI15" s="325"/>
      <c r="TDJ15" s="325"/>
      <c r="TDK15" s="325"/>
      <c r="TDL15" s="325"/>
      <c r="TDM15" s="325"/>
      <c r="TDN15" s="325"/>
      <c r="TDO15" s="325"/>
      <c r="TDP15" s="325"/>
      <c r="TDQ15" s="325"/>
      <c r="TDR15" s="325"/>
      <c r="TDS15" s="325"/>
      <c r="TDT15" s="325"/>
      <c r="TDU15" s="325"/>
      <c r="TDV15" s="325"/>
      <c r="TDW15" s="325"/>
      <c r="TDX15" s="325"/>
      <c r="TDY15" s="325"/>
      <c r="TDZ15" s="325"/>
      <c r="TEA15" s="325"/>
      <c r="TEB15" s="325"/>
      <c r="TEC15" s="325"/>
      <c r="TED15" s="325"/>
      <c r="TEE15" s="325"/>
      <c r="TEF15" s="325"/>
      <c r="TEG15" s="325"/>
      <c r="TEH15" s="325"/>
      <c r="TEI15" s="325"/>
      <c r="TEJ15" s="325"/>
      <c r="TEK15" s="325"/>
      <c r="TEL15" s="325"/>
      <c r="TEM15" s="325"/>
      <c r="TEN15" s="325"/>
      <c r="TEO15" s="325"/>
      <c r="TEP15" s="325"/>
      <c r="TEQ15" s="325"/>
      <c r="TER15" s="325"/>
      <c r="TES15" s="325"/>
      <c r="TET15" s="325"/>
      <c r="TEU15" s="325"/>
      <c r="TEV15" s="325"/>
      <c r="TEW15" s="325"/>
      <c r="TEX15" s="325"/>
      <c r="TEY15" s="325"/>
      <c r="TEZ15" s="325"/>
      <c r="TFA15" s="325"/>
      <c r="TFB15" s="325"/>
      <c r="TFC15" s="325"/>
      <c r="TFD15" s="325"/>
      <c r="TFE15" s="325"/>
      <c r="TFF15" s="325"/>
      <c r="TFG15" s="325"/>
      <c r="TFH15" s="325"/>
      <c r="TFI15" s="325"/>
      <c r="TFJ15" s="325"/>
      <c r="TFK15" s="325"/>
      <c r="TFL15" s="325"/>
      <c r="TFM15" s="325"/>
      <c r="TFN15" s="325"/>
      <c r="TFO15" s="325"/>
      <c r="TFP15" s="325"/>
      <c r="TFQ15" s="325"/>
      <c r="TFR15" s="325"/>
      <c r="TFS15" s="325"/>
      <c r="TFT15" s="325"/>
      <c r="TFU15" s="325"/>
      <c r="TFV15" s="325"/>
      <c r="TFW15" s="325"/>
      <c r="TFX15" s="325"/>
      <c r="TFY15" s="325"/>
      <c r="TFZ15" s="325"/>
      <c r="TGA15" s="325"/>
      <c r="TGB15" s="325"/>
      <c r="TGC15" s="325"/>
      <c r="TGD15" s="325"/>
      <c r="TGE15" s="325"/>
      <c r="TGF15" s="325"/>
      <c r="TGG15" s="325"/>
      <c r="TGH15" s="325"/>
      <c r="TGI15" s="325"/>
      <c r="TGJ15" s="325"/>
      <c r="TGK15" s="325"/>
      <c r="TGL15" s="325"/>
      <c r="TGM15" s="325"/>
      <c r="TGN15" s="325"/>
      <c r="TGO15" s="325"/>
      <c r="TGP15" s="325"/>
      <c r="TGQ15" s="325"/>
      <c r="TGR15" s="325"/>
      <c r="TGS15" s="325"/>
      <c r="TGT15" s="325"/>
      <c r="TGU15" s="325"/>
      <c r="TGV15" s="325"/>
      <c r="TGW15" s="325"/>
      <c r="TGX15" s="325"/>
      <c r="TGY15" s="325"/>
      <c r="TGZ15" s="325"/>
      <c r="THA15" s="325"/>
      <c r="THB15" s="325"/>
      <c r="THC15" s="325"/>
      <c r="THD15" s="325"/>
      <c r="THE15" s="325"/>
      <c r="THF15" s="325"/>
      <c r="THG15" s="325"/>
      <c r="THH15" s="325"/>
      <c r="THI15" s="325"/>
      <c r="THJ15" s="325"/>
      <c r="THK15" s="325"/>
      <c r="THL15" s="325"/>
      <c r="THM15" s="325"/>
      <c r="THN15" s="325"/>
      <c r="THO15" s="325"/>
      <c r="THP15" s="325"/>
      <c r="THQ15" s="325"/>
      <c r="THR15" s="325"/>
      <c r="THS15" s="325"/>
      <c r="THT15" s="325"/>
      <c r="THU15" s="325"/>
      <c r="THV15" s="325"/>
      <c r="THW15" s="325"/>
      <c r="THX15" s="325"/>
      <c r="THY15" s="325"/>
      <c r="THZ15" s="325"/>
      <c r="TIA15" s="325"/>
      <c r="TIB15" s="325"/>
      <c r="TIC15" s="325"/>
      <c r="TID15" s="325"/>
      <c r="TIE15" s="325"/>
      <c r="TIF15" s="325"/>
      <c r="TIG15" s="325"/>
      <c r="TIH15" s="325"/>
      <c r="TII15" s="325"/>
      <c r="TIJ15" s="325"/>
      <c r="TIK15" s="325"/>
      <c r="TIL15" s="325"/>
      <c r="TIM15" s="325"/>
      <c r="TIN15" s="325"/>
      <c r="TIO15" s="325"/>
      <c r="TIP15" s="325"/>
      <c r="TIQ15" s="325"/>
      <c r="TIR15" s="325"/>
      <c r="TIS15" s="325"/>
      <c r="TIT15" s="325"/>
      <c r="TIU15" s="325"/>
      <c r="TIV15" s="325"/>
      <c r="TIW15" s="325"/>
      <c r="TIX15" s="325"/>
      <c r="TIY15" s="325"/>
      <c r="TIZ15" s="325"/>
      <c r="TJA15" s="325"/>
      <c r="TJB15" s="325"/>
      <c r="TJC15" s="325"/>
      <c r="TJD15" s="325"/>
      <c r="TJE15" s="325"/>
      <c r="TJF15" s="325"/>
      <c r="TJG15" s="325"/>
      <c r="TJH15" s="325"/>
      <c r="TJI15" s="325"/>
      <c r="TJJ15" s="325"/>
      <c r="TJK15" s="325"/>
      <c r="TJL15" s="325"/>
      <c r="TJM15" s="325"/>
      <c r="TJN15" s="325"/>
      <c r="TJO15" s="325"/>
      <c r="TJP15" s="325"/>
      <c r="TJQ15" s="325"/>
      <c r="TJR15" s="325"/>
      <c r="TJS15" s="325"/>
      <c r="TJT15" s="325"/>
      <c r="TJU15" s="325"/>
      <c r="TJV15" s="325"/>
      <c r="TJW15" s="325"/>
      <c r="TJX15" s="325"/>
      <c r="TJY15" s="325"/>
      <c r="TJZ15" s="325"/>
      <c r="TKA15" s="325"/>
      <c r="TKB15" s="325"/>
      <c r="TKC15" s="325"/>
      <c r="TKD15" s="325"/>
      <c r="TKE15" s="325"/>
      <c r="TKF15" s="325"/>
      <c r="TKG15" s="325"/>
      <c r="TKH15" s="325"/>
      <c r="TKI15" s="325"/>
      <c r="TKJ15" s="325"/>
      <c r="TKK15" s="325"/>
      <c r="TKL15" s="325"/>
      <c r="TKM15" s="325"/>
      <c r="TKN15" s="325"/>
      <c r="TKO15" s="325"/>
      <c r="TKP15" s="325"/>
      <c r="TKQ15" s="325"/>
      <c r="TKR15" s="325"/>
      <c r="TKS15" s="325"/>
      <c r="TKT15" s="325"/>
      <c r="TKU15" s="325"/>
      <c r="TKV15" s="325"/>
      <c r="TKW15" s="325"/>
      <c r="TKX15" s="325"/>
      <c r="TKY15" s="325"/>
      <c r="TKZ15" s="325"/>
      <c r="TLA15" s="325"/>
      <c r="TLB15" s="325"/>
      <c r="TLC15" s="325"/>
      <c r="TLD15" s="325"/>
      <c r="TLE15" s="325"/>
      <c r="TLF15" s="325"/>
      <c r="TLG15" s="325"/>
      <c r="TLH15" s="325"/>
      <c r="TLI15" s="325"/>
      <c r="TLJ15" s="325"/>
      <c r="TLK15" s="325"/>
      <c r="TLL15" s="325"/>
      <c r="TLM15" s="325"/>
      <c r="TLN15" s="325"/>
      <c r="TLO15" s="325"/>
      <c r="TLP15" s="325"/>
      <c r="TLQ15" s="325"/>
      <c r="TLR15" s="325"/>
      <c r="TLS15" s="325"/>
      <c r="TLT15" s="325"/>
      <c r="TLU15" s="325"/>
      <c r="TLV15" s="325"/>
      <c r="TLW15" s="325"/>
      <c r="TLX15" s="325"/>
      <c r="TLY15" s="325"/>
      <c r="TLZ15" s="325"/>
      <c r="TMA15" s="325"/>
      <c r="TMB15" s="325"/>
      <c r="TMC15" s="325"/>
      <c r="TMD15" s="325"/>
      <c r="TME15" s="325"/>
      <c r="TMF15" s="325"/>
      <c r="TMG15" s="325"/>
      <c r="TMH15" s="325"/>
      <c r="TMI15" s="325"/>
      <c r="TMJ15" s="325"/>
      <c r="TMK15" s="325"/>
      <c r="TML15" s="325"/>
      <c r="TMM15" s="325"/>
      <c r="TMN15" s="325"/>
      <c r="TMO15" s="325"/>
      <c r="TMP15" s="325"/>
      <c r="TMQ15" s="325"/>
      <c r="TMR15" s="325"/>
      <c r="TMS15" s="325"/>
      <c r="TMT15" s="325"/>
      <c r="TMU15" s="325"/>
      <c r="TMV15" s="325"/>
      <c r="TMW15" s="325"/>
      <c r="TMX15" s="325"/>
      <c r="TMY15" s="325"/>
      <c r="TMZ15" s="325"/>
      <c r="TNA15" s="325"/>
      <c r="TNB15" s="325"/>
      <c r="TNC15" s="325"/>
      <c r="TND15" s="325"/>
      <c r="TNE15" s="325"/>
      <c r="TNF15" s="325"/>
      <c r="TNG15" s="325"/>
      <c r="TNH15" s="325"/>
      <c r="TNI15" s="325"/>
      <c r="TNJ15" s="325"/>
      <c r="TNK15" s="325"/>
      <c r="TNL15" s="325"/>
      <c r="TNM15" s="325"/>
      <c r="TNN15" s="325"/>
      <c r="TNO15" s="325"/>
      <c r="TNP15" s="325"/>
      <c r="TNQ15" s="325"/>
      <c r="TNR15" s="325"/>
      <c r="TNS15" s="325"/>
      <c r="TNT15" s="325"/>
      <c r="TNU15" s="325"/>
      <c r="TNV15" s="325"/>
      <c r="TNW15" s="325"/>
      <c r="TNX15" s="325"/>
      <c r="TNY15" s="325"/>
      <c r="TNZ15" s="325"/>
      <c r="TOA15" s="325"/>
      <c r="TOB15" s="325"/>
      <c r="TOC15" s="325"/>
      <c r="TOD15" s="325"/>
      <c r="TOE15" s="325"/>
      <c r="TOF15" s="325"/>
      <c r="TOG15" s="325"/>
      <c r="TOH15" s="325"/>
      <c r="TOI15" s="325"/>
      <c r="TOJ15" s="325"/>
      <c r="TOK15" s="325"/>
      <c r="TOL15" s="325"/>
      <c r="TOM15" s="325"/>
      <c r="TON15" s="325"/>
      <c r="TOO15" s="325"/>
      <c r="TOP15" s="325"/>
      <c r="TOQ15" s="325"/>
      <c r="TOR15" s="325"/>
      <c r="TOS15" s="325"/>
      <c r="TOT15" s="325"/>
      <c r="TOU15" s="325"/>
      <c r="TOV15" s="325"/>
      <c r="TOW15" s="325"/>
      <c r="TOX15" s="325"/>
      <c r="TOY15" s="325"/>
      <c r="TOZ15" s="325"/>
      <c r="TPA15" s="325"/>
      <c r="TPB15" s="325"/>
      <c r="TPC15" s="325"/>
      <c r="TPD15" s="325"/>
      <c r="TPE15" s="325"/>
      <c r="TPF15" s="325"/>
      <c r="TPG15" s="325"/>
      <c r="TPH15" s="325"/>
      <c r="TPI15" s="325"/>
      <c r="TPJ15" s="325"/>
      <c r="TPK15" s="325"/>
      <c r="TPL15" s="325"/>
      <c r="TPM15" s="325"/>
      <c r="TPN15" s="325"/>
      <c r="TPO15" s="325"/>
      <c r="TPP15" s="325"/>
      <c r="TPQ15" s="325"/>
      <c r="TPR15" s="325"/>
      <c r="TPS15" s="325"/>
      <c r="TPT15" s="325"/>
      <c r="TPU15" s="325"/>
      <c r="TPV15" s="325"/>
      <c r="TPW15" s="325"/>
      <c r="TPX15" s="325"/>
      <c r="TPY15" s="325"/>
      <c r="TPZ15" s="325"/>
      <c r="TQA15" s="325"/>
      <c r="TQB15" s="325"/>
      <c r="TQC15" s="325"/>
      <c r="TQD15" s="325"/>
      <c r="TQE15" s="325"/>
      <c r="TQF15" s="325"/>
      <c r="TQG15" s="325"/>
      <c r="TQH15" s="325"/>
      <c r="TQI15" s="325"/>
      <c r="TQJ15" s="325"/>
      <c r="TQK15" s="325"/>
      <c r="TQL15" s="325"/>
      <c r="TQM15" s="325"/>
      <c r="TQN15" s="325"/>
      <c r="TQO15" s="325"/>
      <c r="TQP15" s="325"/>
      <c r="TQQ15" s="325"/>
      <c r="TQR15" s="325"/>
      <c r="TQS15" s="325"/>
      <c r="TQT15" s="325"/>
      <c r="TQU15" s="325"/>
      <c r="TQV15" s="325"/>
      <c r="TQW15" s="325"/>
      <c r="TQX15" s="325"/>
      <c r="TQY15" s="325"/>
      <c r="TQZ15" s="325"/>
      <c r="TRA15" s="325"/>
      <c r="TRB15" s="325"/>
      <c r="TRC15" s="325"/>
      <c r="TRD15" s="325"/>
      <c r="TRE15" s="325"/>
      <c r="TRF15" s="325"/>
      <c r="TRG15" s="325"/>
      <c r="TRH15" s="325"/>
      <c r="TRI15" s="325"/>
      <c r="TRJ15" s="325"/>
      <c r="TRK15" s="325"/>
      <c r="TRL15" s="325"/>
      <c r="TRM15" s="325"/>
      <c r="TRN15" s="325"/>
      <c r="TRO15" s="325"/>
      <c r="TRP15" s="325"/>
      <c r="TRQ15" s="325"/>
      <c r="TRR15" s="325"/>
      <c r="TRS15" s="325"/>
      <c r="TRT15" s="325"/>
      <c r="TRU15" s="325"/>
      <c r="TRV15" s="325"/>
      <c r="TRW15" s="325"/>
      <c r="TRX15" s="325"/>
      <c r="TRY15" s="325"/>
      <c r="TRZ15" s="325"/>
      <c r="TSA15" s="325"/>
      <c r="TSB15" s="325"/>
      <c r="TSC15" s="325"/>
      <c r="TSD15" s="325"/>
      <c r="TSE15" s="325"/>
      <c r="TSF15" s="325"/>
      <c r="TSG15" s="325"/>
      <c r="TSH15" s="325"/>
      <c r="TSI15" s="325"/>
      <c r="TSJ15" s="325"/>
      <c r="TSK15" s="325"/>
      <c r="TSL15" s="325"/>
      <c r="TSM15" s="325"/>
      <c r="TSN15" s="325"/>
      <c r="TSO15" s="325"/>
      <c r="TSP15" s="325"/>
      <c r="TSQ15" s="325"/>
      <c r="TSR15" s="325"/>
      <c r="TSS15" s="325"/>
      <c r="TST15" s="325"/>
      <c r="TSU15" s="325"/>
      <c r="TSV15" s="325"/>
      <c r="TSW15" s="325"/>
      <c r="TSX15" s="325"/>
      <c r="TSY15" s="325"/>
      <c r="TSZ15" s="325"/>
      <c r="TTA15" s="325"/>
      <c r="TTB15" s="325"/>
      <c r="TTC15" s="325"/>
      <c r="TTD15" s="325"/>
      <c r="TTE15" s="325"/>
      <c r="TTF15" s="325"/>
      <c r="TTG15" s="325"/>
      <c r="TTH15" s="325"/>
      <c r="TTI15" s="325"/>
      <c r="TTJ15" s="325"/>
      <c r="TTK15" s="325"/>
      <c r="TTL15" s="325"/>
      <c r="TTM15" s="325"/>
      <c r="TTN15" s="325"/>
      <c r="TTO15" s="325"/>
      <c r="TTP15" s="325"/>
      <c r="TTQ15" s="325"/>
      <c r="TTR15" s="325"/>
      <c r="TTS15" s="325"/>
      <c r="TTT15" s="325"/>
      <c r="TTU15" s="325"/>
      <c r="TTV15" s="325"/>
      <c r="TTW15" s="325"/>
      <c r="TTX15" s="325"/>
      <c r="TTY15" s="325"/>
      <c r="TTZ15" s="325"/>
      <c r="TUA15" s="325"/>
      <c r="TUB15" s="325"/>
      <c r="TUC15" s="325"/>
      <c r="TUD15" s="325"/>
      <c r="TUE15" s="325"/>
      <c r="TUF15" s="325"/>
      <c r="TUG15" s="325"/>
      <c r="TUH15" s="325"/>
      <c r="TUI15" s="325"/>
      <c r="TUJ15" s="325"/>
      <c r="TUK15" s="325"/>
      <c r="TUL15" s="325"/>
      <c r="TUM15" s="325"/>
      <c r="TUN15" s="325"/>
      <c r="TUO15" s="325"/>
      <c r="TUP15" s="325"/>
      <c r="TUQ15" s="325"/>
      <c r="TUR15" s="325"/>
      <c r="TUS15" s="325"/>
      <c r="TUT15" s="325"/>
      <c r="TUU15" s="325"/>
      <c r="TUV15" s="325"/>
      <c r="TUW15" s="325"/>
      <c r="TUX15" s="325"/>
      <c r="TUY15" s="325"/>
      <c r="TUZ15" s="325"/>
      <c r="TVA15" s="325"/>
      <c r="TVB15" s="325"/>
      <c r="TVC15" s="325"/>
      <c r="TVD15" s="325"/>
      <c r="TVE15" s="325"/>
      <c r="TVF15" s="325"/>
      <c r="TVG15" s="325"/>
      <c r="TVH15" s="325"/>
      <c r="TVI15" s="325"/>
      <c r="TVJ15" s="325"/>
      <c r="TVK15" s="325"/>
      <c r="TVL15" s="325"/>
      <c r="TVM15" s="325"/>
      <c r="TVN15" s="325"/>
      <c r="TVO15" s="325"/>
      <c r="TVP15" s="325"/>
      <c r="TVQ15" s="325"/>
      <c r="TVR15" s="325"/>
      <c r="TVS15" s="325"/>
      <c r="TVT15" s="325"/>
      <c r="TVU15" s="325"/>
      <c r="TVV15" s="325"/>
      <c r="TVW15" s="325"/>
      <c r="TVX15" s="325"/>
      <c r="TVY15" s="325"/>
      <c r="TVZ15" s="325"/>
      <c r="TWA15" s="325"/>
      <c r="TWB15" s="325"/>
      <c r="TWC15" s="325"/>
      <c r="TWD15" s="325"/>
      <c r="TWE15" s="325"/>
      <c r="TWF15" s="325"/>
      <c r="TWG15" s="325"/>
      <c r="TWH15" s="325"/>
      <c r="TWI15" s="325"/>
      <c r="TWJ15" s="325"/>
      <c r="TWK15" s="325"/>
      <c r="TWL15" s="325"/>
      <c r="TWM15" s="325"/>
      <c r="TWN15" s="325"/>
      <c r="TWO15" s="325"/>
      <c r="TWP15" s="325"/>
      <c r="TWQ15" s="325"/>
      <c r="TWR15" s="325"/>
      <c r="TWS15" s="325"/>
      <c r="TWT15" s="325"/>
      <c r="TWU15" s="325"/>
      <c r="TWV15" s="325"/>
      <c r="TWW15" s="325"/>
      <c r="TWX15" s="325"/>
      <c r="TWY15" s="325"/>
      <c r="TWZ15" s="325"/>
      <c r="TXA15" s="325"/>
      <c r="TXB15" s="325"/>
      <c r="TXC15" s="325"/>
      <c r="TXD15" s="325"/>
      <c r="TXE15" s="325"/>
      <c r="TXF15" s="325"/>
      <c r="TXG15" s="325"/>
      <c r="TXH15" s="325"/>
      <c r="TXI15" s="325"/>
      <c r="TXJ15" s="325"/>
      <c r="TXK15" s="325"/>
      <c r="TXL15" s="325"/>
      <c r="TXM15" s="325"/>
      <c r="TXN15" s="325"/>
      <c r="TXO15" s="325"/>
      <c r="TXP15" s="325"/>
      <c r="TXQ15" s="325"/>
      <c r="TXR15" s="325"/>
      <c r="TXS15" s="325"/>
      <c r="TXT15" s="325"/>
      <c r="TXU15" s="325"/>
      <c r="TXV15" s="325"/>
      <c r="TXW15" s="325"/>
      <c r="TXX15" s="325"/>
      <c r="TXY15" s="325"/>
      <c r="TXZ15" s="325"/>
      <c r="TYA15" s="325"/>
      <c r="TYB15" s="325"/>
      <c r="TYC15" s="325"/>
      <c r="TYD15" s="325"/>
      <c r="TYE15" s="325"/>
      <c r="TYF15" s="325"/>
      <c r="TYG15" s="325"/>
      <c r="TYH15" s="325"/>
      <c r="TYI15" s="325"/>
      <c r="TYJ15" s="325"/>
      <c r="TYK15" s="325"/>
      <c r="TYL15" s="325"/>
      <c r="TYM15" s="325"/>
      <c r="TYN15" s="325"/>
      <c r="TYO15" s="325"/>
      <c r="TYP15" s="325"/>
      <c r="TYQ15" s="325"/>
      <c r="TYR15" s="325"/>
      <c r="TYS15" s="325"/>
      <c r="TYT15" s="325"/>
      <c r="TYU15" s="325"/>
      <c r="TYV15" s="325"/>
      <c r="TYW15" s="325"/>
      <c r="TYX15" s="325"/>
      <c r="TYY15" s="325"/>
      <c r="TYZ15" s="325"/>
      <c r="TZA15" s="325"/>
      <c r="TZB15" s="325"/>
      <c r="TZC15" s="325"/>
      <c r="TZD15" s="325"/>
      <c r="TZE15" s="325"/>
      <c r="TZF15" s="325"/>
      <c r="TZG15" s="325"/>
      <c r="TZH15" s="325"/>
      <c r="TZI15" s="325"/>
      <c r="TZJ15" s="325"/>
      <c r="TZK15" s="325"/>
      <c r="TZL15" s="325"/>
      <c r="TZM15" s="325"/>
      <c r="TZN15" s="325"/>
      <c r="TZO15" s="325"/>
      <c r="TZP15" s="325"/>
      <c r="TZQ15" s="325"/>
      <c r="TZR15" s="325"/>
      <c r="TZS15" s="325"/>
      <c r="TZT15" s="325"/>
      <c r="TZU15" s="325"/>
      <c r="TZV15" s="325"/>
      <c r="TZW15" s="325"/>
      <c r="TZX15" s="325"/>
      <c r="TZY15" s="325"/>
      <c r="TZZ15" s="325"/>
      <c r="UAA15" s="325"/>
      <c r="UAB15" s="325"/>
      <c r="UAC15" s="325"/>
      <c r="UAD15" s="325"/>
      <c r="UAE15" s="325"/>
      <c r="UAF15" s="325"/>
      <c r="UAG15" s="325"/>
      <c r="UAH15" s="325"/>
      <c r="UAI15" s="325"/>
      <c r="UAJ15" s="325"/>
      <c r="UAK15" s="325"/>
      <c r="UAL15" s="325"/>
      <c r="UAM15" s="325"/>
      <c r="UAN15" s="325"/>
      <c r="UAO15" s="325"/>
      <c r="UAP15" s="325"/>
      <c r="UAQ15" s="325"/>
      <c r="UAR15" s="325"/>
      <c r="UAS15" s="325"/>
      <c r="UAT15" s="325"/>
      <c r="UAU15" s="325"/>
      <c r="UAV15" s="325"/>
      <c r="UAW15" s="325"/>
      <c r="UAX15" s="325"/>
      <c r="UAY15" s="325"/>
      <c r="UAZ15" s="325"/>
      <c r="UBA15" s="325"/>
      <c r="UBB15" s="325"/>
      <c r="UBC15" s="325"/>
      <c r="UBD15" s="325"/>
      <c r="UBE15" s="325"/>
      <c r="UBF15" s="325"/>
      <c r="UBG15" s="325"/>
      <c r="UBH15" s="325"/>
      <c r="UBI15" s="325"/>
      <c r="UBJ15" s="325"/>
      <c r="UBK15" s="325"/>
      <c r="UBL15" s="325"/>
      <c r="UBM15" s="325"/>
      <c r="UBN15" s="325"/>
      <c r="UBO15" s="325"/>
      <c r="UBP15" s="325"/>
      <c r="UBQ15" s="325"/>
      <c r="UBR15" s="325"/>
      <c r="UBS15" s="325"/>
      <c r="UBT15" s="325"/>
      <c r="UBU15" s="325"/>
      <c r="UBV15" s="325"/>
      <c r="UBW15" s="325"/>
      <c r="UBX15" s="325"/>
      <c r="UBY15" s="325"/>
      <c r="UBZ15" s="325"/>
      <c r="UCA15" s="325"/>
      <c r="UCB15" s="325"/>
      <c r="UCC15" s="325"/>
      <c r="UCD15" s="325"/>
      <c r="UCE15" s="325"/>
      <c r="UCF15" s="325"/>
      <c r="UCG15" s="325"/>
      <c r="UCH15" s="325"/>
      <c r="UCI15" s="325"/>
      <c r="UCJ15" s="325"/>
      <c r="UCK15" s="325"/>
      <c r="UCL15" s="325"/>
      <c r="UCM15" s="325"/>
      <c r="UCN15" s="325"/>
      <c r="UCO15" s="325"/>
      <c r="UCP15" s="325"/>
      <c r="UCQ15" s="325"/>
      <c r="UCR15" s="325"/>
      <c r="UCS15" s="325"/>
      <c r="UCT15" s="325"/>
      <c r="UCU15" s="325"/>
      <c r="UCV15" s="325"/>
      <c r="UCW15" s="325"/>
      <c r="UCX15" s="325"/>
      <c r="UCY15" s="325"/>
      <c r="UCZ15" s="325"/>
      <c r="UDA15" s="325"/>
      <c r="UDB15" s="325"/>
      <c r="UDC15" s="325"/>
      <c r="UDD15" s="325"/>
      <c r="UDE15" s="325"/>
      <c r="UDF15" s="325"/>
      <c r="UDG15" s="325"/>
      <c r="UDH15" s="325"/>
      <c r="UDI15" s="325"/>
      <c r="UDJ15" s="325"/>
      <c r="UDK15" s="325"/>
      <c r="UDL15" s="325"/>
      <c r="UDM15" s="325"/>
      <c r="UDN15" s="325"/>
      <c r="UDO15" s="325"/>
      <c r="UDP15" s="325"/>
      <c r="UDQ15" s="325"/>
      <c r="UDR15" s="325"/>
      <c r="UDS15" s="325"/>
      <c r="UDT15" s="325"/>
      <c r="UDU15" s="325"/>
      <c r="UDV15" s="325"/>
      <c r="UDW15" s="325"/>
      <c r="UDX15" s="325"/>
      <c r="UDY15" s="325"/>
      <c r="UDZ15" s="325"/>
      <c r="UEA15" s="325"/>
      <c r="UEB15" s="325"/>
      <c r="UEC15" s="325"/>
      <c r="UED15" s="325"/>
      <c r="UEE15" s="325"/>
      <c r="UEF15" s="325"/>
      <c r="UEG15" s="325"/>
      <c r="UEH15" s="325"/>
      <c r="UEI15" s="325"/>
      <c r="UEJ15" s="325"/>
      <c r="UEK15" s="325"/>
      <c r="UEL15" s="325"/>
      <c r="UEM15" s="325"/>
      <c r="UEN15" s="325"/>
      <c r="UEO15" s="325"/>
      <c r="UEP15" s="325"/>
      <c r="UEQ15" s="325"/>
      <c r="UER15" s="325"/>
      <c r="UES15" s="325"/>
      <c r="UET15" s="325"/>
      <c r="UEU15" s="325"/>
      <c r="UEV15" s="325"/>
      <c r="UEW15" s="325"/>
      <c r="UEX15" s="325"/>
      <c r="UEY15" s="325"/>
      <c r="UEZ15" s="325"/>
      <c r="UFA15" s="325"/>
      <c r="UFB15" s="325"/>
      <c r="UFC15" s="325"/>
      <c r="UFD15" s="325"/>
      <c r="UFE15" s="325"/>
      <c r="UFF15" s="325"/>
      <c r="UFG15" s="325"/>
      <c r="UFH15" s="325"/>
      <c r="UFI15" s="325"/>
      <c r="UFJ15" s="325"/>
      <c r="UFK15" s="325"/>
      <c r="UFL15" s="325"/>
      <c r="UFM15" s="325"/>
      <c r="UFN15" s="325"/>
      <c r="UFO15" s="325"/>
      <c r="UFP15" s="325"/>
      <c r="UFQ15" s="325"/>
      <c r="UFR15" s="325"/>
      <c r="UFS15" s="325"/>
      <c r="UFT15" s="325"/>
      <c r="UFU15" s="325"/>
      <c r="UFV15" s="325"/>
      <c r="UFW15" s="325"/>
      <c r="UFX15" s="325"/>
      <c r="UFY15" s="325"/>
      <c r="UFZ15" s="325"/>
      <c r="UGA15" s="325"/>
      <c r="UGB15" s="325"/>
      <c r="UGC15" s="325"/>
      <c r="UGD15" s="325"/>
      <c r="UGE15" s="325"/>
      <c r="UGF15" s="325"/>
      <c r="UGG15" s="325"/>
      <c r="UGH15" s="325"/>
      <c r="UGI15" s="325"/>
      <c r="UGJ15" s="325"/>
      <c r="UGK15" s="325"/>
      <c r="UGL15" s="325"/>
      <c r="UGM15" s="325"/>
      <c r="UGN15" s="325"/>
      <c r="UGO15" s="325"/>
      <c r="UGP15" s="325"/>
      <c r="UGQ15" s="325"/>
      <c r="UGR15" s="325"/>
      <c r="UGS15" s="325"/>
      <c r="UGT15" s="325"/>
      <c r="UGU15" s="325"/>
      <c r="UGV15" s="325"/>
      <c r="UGW15" s="325"/>
      <c r="UGX15" s="325"/>
      <c r="UGY15" s="325"/>
      <c r="UGZ15" s="325"/>
      <c r="UHA15" s="325"/>
      <c r="UHB15" s="325"/>
      <c r="UHC15" s="325"/>
      <c r="UHD15" s="325"/>
      <c r="UHE15" s="325"/>
      <c r="UHF15" s="325"/>
      <c r="UHG15" s="325"/>
      <c r="UHH15" s="325"/>
      <c r="UHI15" s="325"/>
      <c r="UHJ15" s="325"/>
      <c r="UHK15" s="325"/>
      <c r="UHL15" s="325"/>
      <c r="UHM15" s="325"/>
      <c r="UHN15" s="325"/>
      <c r="UHO15" s="325"/>
      <c r="UHP15" s="325"/>
      <c r="UHQ15" s="325"/>
      <c r="UHR15" s="325"/>
      <c r="UHS15" s="325"/>
      <c r="UHT15" s="325"/>
      <c r="UHU15" s="325"/>
      <c r="UHV15" s="325"/>
      <c r="UHW15" s="325"/>
      <c r="UHX15" s="325"/>
      <c r="UHY15" s="325"/>
      <c r="UHZ15" s="325"/>
      <c r="UIA15" s="325"/>
      <c r="UIB15" s="325"/>
      <c r="UIC15" s="325"/>
      <c r="UID15" s="325"/>
      <c r="UIE15" s="325"/>
      <c r="UIF15" s="325"/>
      <c r="UIG15" s="325"/>
      <c r="UIH15" s="325"/>
      <c r="UII15" s="325"/>
      <c r="UIJ15" s="325"/>
      <c r="UIK15" s="325"/>
      <c r="UIL15" s="325"/>
      <c r="UIM15" s="325"/>
      <c r="UIN15" s="325"/>
      <c r="UIO15" s="325"/>
      <c r="UIP15" s="325"/>
      <c r="UIQ15" s="325"/>
      <c r="UIR15" s="325"/>
      <c r="UIS15" s="325"/>
      <c r="UIT15" s="325"/>
      <c r="UIU15" s="325"/>
      <c r="UIV15" s="325"/>
      <c r="UIW15" s="325"/>
      <c r="UIX15" s="325"/>
      <c r="UIY15" s="325"/>
      <c r="UIZ15" s="325"/>
      <c r="UJA15" s="325"/>
      <c r="UJB15" s="325"/>
      <c r="UJC15" s="325"/>
      <c r="UJD15" s="325"/>
      <c r="UJE15" s="325"/>
      <c r="UJF15" s="325"/>
      <c r="UJG15" s="325"/>
      <c r="UJH15" s="325"/>
      <c r="UJI15" s="325"/>
      <c r="UJJ15" s="325"/>
      <c r="UJK15" s="325"/>
      <c r="UJL15" s="325"/>
      <c r="UJM15" s="325"/>
      <c r="UJN15" s="325"/>
      <c r="UJO15" s="325"/>
      <c r="UJP15" s="325"/>
      <c r="UJQ15" s="325"/>
      <c r="UJR15" s="325"/>
      <c r="UJS15" s="325"/>
      <c r="UJT15" s="325"/>
      <c r="UJU15" s="325"/>
      <c r="UJV15" s="325"/>
      <c r="UJW15" s="325"/>
      <c r="UJX15" s="325"/>
      <c r="UJY15" s="325"/>
      <c r="UJZ15" s="325"/>
      <c r="UKA15" s="325"/>
      <c r="UKB15" s="325"/>
      <c r="UKC15" s="325"/>
      <c r="UKD15" s="325"/>
      <c r="UKE15" s="325"/>
      <c r="UKF15" s="325"/>
      <c r="UKG15" s="325"/>
      <c r="UKH15" s="325"/>
      <c r="UKI15" s="325"/>
      <c r="UKJ15" s="325"/>
      <c r="UKK15" s="325"/>
      <c r="UKL15" s="325"/>
      <c r="UKM15" s="325"/>
      <c r="UKN15" s="325"/>
      <c r="UKO15" s="325"/>
      <c r="UKP15" s="325"/>
      <c r="UKQ15" s="325"/>
      <c r="UKR15" s="325"/>
      <c r="UKS15" s="325"/>
      <c r="UKT15" s="325"/>
      <c r="UKU15" s="325"/>
      <c r="UKV15" s="325"/>
      <c r="UKW15" s="325"/>
      <c r="UKX15" s="325"/>
      <c r="UKY15" s="325"/>
      <c r="UKZ15" s="325"/>
      <c r="ULA15" s="325"/>
      <c r="ULB15" s="325"/>
      <c r="ULC15" s="325"/>
      <c r="ULD15" s="325"/>
      <c r="ULE15" s="325"/>
      <c r="ULF15" s="325"/>
      <c r="ULG15" s="325"/>
      <c r="ULH15" s="325"/>
      <c r="ULI15" s="325"/>
      <c r="ULJ15" s="325"/>
      <c r="ULK15" s="325"/>
      <c r="ULL15" s="325"/>
      <c r="ULM15" s="325"/>
      <c r="ULN15" s="325"/>
      <c r="ULO15" s="325"/>
      <c r="ULP15" s="325"/>
      <c r="ULQ15" s="325"/>
      <c r="ULR15" s="325"/>
      <c r="ULS15" s="325"/>
      <c r="ULT15" s="325"/>
      <c r="ULU15" s="325"/>
      <c r="ULV15" s="325"/>
      <c r="ULW15" s="325"/>
      <c r="ULX15" s="325"/>
      <c r="ULY15" s="325"/>
      <c r="ULZ15" s="325"/>
      <c r="UMA15" s="325"/>
      <c r="UMB15" s="325"/>
      <c r="UMC15" s="325"/>
      <c r="UMD15" s="325"/>
      <c r="UME15" s="325"/>
      <c r="UMF15" s="325"/>
      <c r="UMG15" s="325"/>
      <c r="UMH15" s="325"/>
      <c r="UMI15" s="325"/>
      <c r="UMJ15" s="325"/>
      <c r="UMK15" s="325"/>
      <c r="UML15" s="325"/>
      <c r="UMM15" s="325"/>
      <c r="UMN15" s="325"/>
      <c r="UMO15" s="325"/>
      <c r="UMP15" s="325"/>
      <c r="UMQ15" s="325"/>
      <c r="UMR15" s="325"/>
      <c r="UMS15" s="325"/>
      <c r="UMT15" s="325"/>
      <c r="UMU15" s="325"/>
      <c r="UMV15" s="325"/>
      <c r="UMW15" s="325"/>
      <c r="UMX15" s="325"/>
      <c r="UMY15" s="325"/>
      <c r="UMZ15" s="325"/>
      <c r="UNA15" s="325"/>
      <c r="UNB15" s="325"/>
      <c r="UNC15" s="325"/>
      <c r="UND15" s="325"/>
      <c r="UNE15" s="325"/>
      <c r="UNF15" s="325"/>
      <c r="UNG15" s="325"/>
      <c r="UNH15" s="325"/>
      <c r="UNI15" s="325"/>
      <c r="UNJ15" s="325"/>
      <c r="UNK15" s="325"/>
      <c r="UNL15" s="325"/>
      <c r="UNM15" s="325"/>
      <c r="UNN15" s="325"/>
      <c r="UNO15" s="325"/>
      <c r="UNP15" s="325"/>
      <c r="UNQ15" s="325"/>
      <c r="UNR15" s="325"/>
      <c r="UNS15" s="325"/>
      <c r="UNT15" s="325"/>
      <c r="UNU15" s="325"/>
      <c r="UNV15" s="325"/>
      <c r="UNW15" s="325"/>
      <c r="UNX15" s="325"/>
      <c r="UNY15" s="325"/>
      <c r="UNZ15" s="325"/>
      <c r="UOA15" s="325"/>
      <c r="UOB15" s="325"/>
      <c r="UOC15" s="325"/>
      <c r="UOD15" s="325"/>
      <c r="UOE15" s="325"/>
      <c r="UOF15" s="325"/>
      <c r="UOG15" s="325"/>
      <c r="UOH15" s="325"/>
      <c r="UOI15" s="325"/>
      <c r="UOJ15" s="325"/>
      <c r="UOK15" s="325"/>
      <c r="UOL15" s="325"/>
      <c r="UOM15" s="325"/>
      <c r="UON15" s="325"/>
      <c r="UOO15" s="325"/>
      <c r="UOP15" s="325"/>
      <c r="UOQ15" s="325"/>
      <c r="UOR15" s="325"/>
      <c r="UOS15" s="325"/>
      <c r="UOT15" s="325"/>
      <c r="UOU15" s="325"/>
      <c r="UOV15" s="325"/>
      <c r="UOW15" s="325"/>
      <c r="UOX15" s="325"/>
      <c r="UOY15" s="325"/>
      <c r="UOZ15" s="325"/>
      <c r="UPA15" s="325"/>
      <c r="UPB15" s="325"/>
      <c r="UPC15" s="325"/>
      <c r="UPD15" s="325"/>
      <c r="UPE15" s="325"/>
      <c r="UPF15" s="325"/>
      <c r="UPG15" s="325"/>
      <c r="UPH15" s="325"/>
      <c r="UPI15" s="325"/>
      <c r="UPJ15" s="325"/>
      <c r="UPK15" s="325"/>
      <c r="UPL15" s="325"/>
      <c r="UPM15" s="325"/>
      <c r="UPN15" s="325"/>
      <c r="UPO15" s="325"/>
      <c r="UPP15" s="325"/>
      <c r="UPQ15" s="325"/>
      <c r="UPR15" s="325"/>
      <c r="UPS15" s="325"/>
      <c r="UPT15" s="325"/>
      <c r="UPU15" s="325"/>
      <c r="UPV15" s="325"/>
      <c r="UPW15" s="325"/>
      <c r="UPX15" s="325"/>
      <c r="UPY15" s="325"/>
      <c r="UPZ15" s="325"/>
      <c r="UQA15" s="325"/>
      <c r="UQB15" s="325"/>
      <c r="UQC15" s="325"/>
      <c r="UQD15" s="325"/>
      <c r="UQE15" s="325"/>
      <c r="UQF15" s="325"/>
      <c r="UQG15" s="325"/>
      <c r="UQH15" s="325"/>
      <c r="UQI15" s="325"/>
      <c r="UQJ15" s="325"/>
      <c r="UQK15" s="325"/>
      <c r="UQL15" s="325"/>
      <c r="UQM15" s="325"/>
      <c r="UQN15" s="325"/>
      <c r="UQO15" s="325"/>
      <c r="UQP15" s="325"/>
      <c r="UQQ15" s="325"/>
      <c r="UQR15" s="325"/>
      <c r="UQS15" s="325"/>
      <c r="UQT15" s="325"/>
      <c r="UQU15" s="325"/>
      <c r="UQV15" s="325"/>
      <c r="UQW15" s="325"/>
      <c r="UQX15" s="325"/>
      <c r="UQY15" s="325"/>
      <c r="UQZ15" s="325"/>
      <c r="URA15" s="325"/>
      <c r="URB15" s="325"/>
      <c r="URC15" s="325"/>
      <c r="URD15" s="325"/>
      <c r="URE15" s="325"/>
      <c r="URF15" s="325"/>
      <c r="URG15" s="325"/>
      <c r="URH15" s="325"/>
      <c r="URI15" s="325"/>
      <c r="URJ15" s="325"/>
      <c r="URK15" s="325"/>
      <c r="URL15" s="325"/>
      <c r="URM15" s="325"/>
      <c r="URN15" s="325"/>
      <c r="URO15" s="325"/>
      <c r="URP15" s="325"/>
      <c r="URQ15" s="325"/>
      <c r="URR15" s="325"/>
      <c r="URS15" s="325"/>
      <c r="URT15" s="325"/>
      <c r="URU15" s="325"/>
      <c r="URV15" s="325"/>
      <c r="URW15" s="325"/>
      <c r="URX15" s="325"/>
      <c r="URY15" s="325"/>
      <c r="URZ15" s="325"/>
      <c r="USA15" s="325"/>
      <c r="USB15" s="325"/>
      <c r="USC15" s="325"/>
      <c r="USD15" s="325"/>
      <c r="USE15" s="325"/>
      <c r="USF15" s="325"/>
      <c r="USG15" s="325"/>
      <c r="USH15" s="325"/>
      <c r="USI15" s="325"/>
      <c r="USJ15" s="325"/>
      <c r="USK15" s="325"/>
      <c r="USL15" s="325"/>
      <c r="USM15" s="325"/>
      <c r="USN15" s="325"/>
      <c r="USO15" s="325"/>
      <c r="USP15" s="325"/>
      <c r="USQ15" s="325"/>
      <c r="USR15" s="325"/>
      <c r="USS15" s="325"/>
      <c r="UST15" s="325"/>
      <c r="USU15" s="325"/>
      <c r="USV15" s="325"/>
      <c r="USW15" s="325"/>
      <c r="USX15" s="325"/>
      <c r="USY15" s="325"/>
      <c r="USZ15" s="325"/>
      <c r="UTA15" s="325"/>
      <c r="UTB15" s="325"/>
      <c r="UTC15" s="325"/>
      <c r="UTD15" s="325"/>
      <c r="UTE15" s="325"/>
      <c r="UTF15" s="325"/>
      <c r="UTG15" s="325"/>
      <c r="UTH15" s="325"/>
      <c r="UTI15" s="325"/>
      <c r="UTJ15" s="325"/>
      <c r="UTK15" s="325"/>
      <c r="UTL15" s="325"/>
      <c r="UTM15" s="325"/>
      <c r="UTN15" s="325"/>
      <c r="UTO15" s="325"/>
      <c r="UTP15" s="325"/>
      <c r="UTQ15" s="325"/>
      <c r="UTR15" s="325"/>
      <c r="UTS15" s="325"/>
      <c r="UTT15" s="325"/>
      <c r="UTU15" s="325"/>
      <c r="UTV15" s="325"/>
      <c r="UTW15" s="325"/>
      <c r="UTX15" s="325"/>
      <c r="UTY15" s="325"/>
      <c r="UTZ15" s="325"/>
      <c r="UUA15" s="325"/>
      <c r="UUB15" s="325"/>
      <c r="UUC15" s="325"/>
      <c r="UUD15" s="325"/>
      <c r="UUE15" s="325"/>
      <c r="UUF15" s="325"/>
      <c r="UUG15" s="325"/>
      <c r="UUH15" s="325"/>
      <c r="UUI15" s="325"/>
      <c r="UUJ15" s="325"/>
      <c r="UUK15" s="325"/>
      <c r="UUL15" s="325"/>
      <c r="UUM15" s="325"/>
      <c r="UUN15" s="325"/>
      <c r="UUO15" s="325"/>
      <c r="UUP15" s="325"/>
      <c r="UUQ15" s="325"/>
      <c r="UUR15" s="325"/>
      <c r="UUS15" s="325"/>
      <c r="UUT15" s="325"/>
      <c r="UUU15" s="325"/>
      <c r="UUV15" s="325"/>
      <c r="UUW15" s="325"/>
      <c r="UUX15" s="325"/>
      <c r="UUY15" s="325"/>
      <c r="UUZ15" s="325"/>
      <c r="UVA15" s="325"/>
      <c r="UVB15" s="325"/>
      <c r="UVC15" s="325"/>
      <c r="UVD15" s="325"/>
      <c r="UVE15" s="325"/>
      <c r="UVF15" s="325"/>
      <c r="UVG15" s="325"/>
      <c r="UVH15" s="325"/>
      <c r="UVI15" s="325"/>
      <c r="UVJ15" s="325"/>
      <c r="UVK15" s="325"/>
      <c r="UVL15" s="325"/>
      <c r="UVM15" s="325"/>
      <c r="UVN15" s="325"/>
      <c r="UVO15" s="325"/>
      <c r="UVP15" s="325"/>
      <c r="UVQ15" s="325"/>
      <c r="UVR15" s="325"/>
      <c r="UVS15" s="325"/>
      <c r="UVT15" s="325"/>
      <c r="UVU15" s="325"/>
      <c r="UVV15" s="325"/>
      <c r="UVW15" s="325"/>
      <c r="UVX15" s="325"/>
      <c r="UVY15" s="325"/>
      <c r="UVZ15" s="325"/>
      <c r="UWA15" s="325"/>
      <c r="UWB15" s="325"/>
      <c r="UWC15" s="325"/>
      <c r="UWD15" s="325"/>
      <c r="UWE15" s="325"/>
      <c r="UWF15" s="325"/>
      <c r="UWG15" s="325"/>
      <c r="UWH15" s="325"/>
      <c r="UWI15" s="325"/>
      <c r="UWJ15" s="325"/>
      <c r="UWK15" s="325"/>
      <c r="UWL15" s="325"/>
      <c r="UWM15" s="325"/>
      <c r="UWN15" s="325"/>
      <c r="UWO15" s="325"/>
      <c r="UWP15" s="325"/>
      <c r="UWQ15" s="325"/>
      <c r="UWR15" s="325"/>
      <c r="UWS15" s="325"/>
      <c r="UWT15" s="325"/>
      <c r="UWU15" s="325"/>
      <c r="UWV15" s="325"/>
      <c r="UWW15" s="325"/>
      <c r="UWX15" s="325"/>
      <c r="UWY15" s="325"/>
      <c r="UWZ15" s="325"/>
      <c r="UXA15" s="325"/>
      <c r="UXB15" s="325"/>
      <c r="UXC15" s="325"/>
      <c r="UXD15" s="325"/>
      <c r="UXE15" s="325"/>
      <c r="UXF15" s="325"/>
      <c r="UXG15" s="325"/>
      <c r="UXH15" s="325"/>
      <c r="UXI15" s="325"/>
      <c r="UXJ15" s="325"/>
      <c r="UXK15" s="325"/>
      <c r="UXL15" s="325"/>
      <c r="UXM15" s="325"/>
      <c r="UXN15" s="325"/>
      <c r="UXO15" s="325"/>
      <c r="UXP15" s="325"/>
      <c r="UXQ15" s="325"/>
      <c r="UXR15" s="325"/>
      <c r="UXS15" s="325"/>
      <c r="UXT15" s="325"/>
      <c r="UXU15" s="325"/>
      <c r="UXV15" s="325"/>
      <c r="UXW15" s="325"/>
      <c r="UXX15" s="325"/>
      <c r="UXY15" s="325"/>
      <c r="UXZ15" s="325"/>
      <c r="UYA15" s="325"/>
      <c r="UYB15" s="325"/>
      <c r="UYC15" s="325"/>
      <c r="UYD15" s="325"/>
      <c r="UYE15" s="325"/>
      <c r="UYF15" s="325"/>
      <c r="UYG15" s="325"/>
      <c r="UYH15" s="325"/>
      <c r="UYI15" s="325"/>
      <c r="UYJ15" s="325"/>
      <c r="UYK15" s="325"/>
      <c r="UYL15" s="325"/>
      <c r="UYM15" s="325"/>
      <c r="UYN15" s="325"/>
      <c r="UYO15" s="325"/>
      <c r="UYP15" s="325"/>
      <c r="UYQ15" s="325"/>
      <c r="UYR15" s="325"/>
      <c r="UYS15" s="325"/>
      <c r="UYT15" s="325"/>
      <c r="UYU15" s="325"/>
      <c r="UYV15" s="325"/>
      <c r="UYW15" s="325"/>
      <c r="UYX15" s="325"/>
      <c r="UYY15" s="325"/>
      <c r="UYZ15" s="325"/>
      <c r="UZA15" s="325"/>
      <c r="UZB15" s="325"/>
      <c r="UZC15" s="325"/>
      <c r="UZD15" s="325"/>
      <c r="UZE15" s="325"/>
      <c r="UZF15" s="325"/>
      <c r="UZG15" s="325"/>
      <c r="UZH15" s="325"/>
      <c r="UZI15" s="325"/>
      <c r="UZJ15" s="325"/>
      <c r="UZK15" s="325"/>
      <c r="UZL15" s="325"/>
      <c r="UZM15" s="325"/>
      <c r="UZN15" s="325"/>
      <c r="UZO15" s="325"/>
      <c r="UZP15" s="325"/>
      <c r="UZQ15" s="325"/>
      <c r="UZR15" s="325"/>
      <c r="UZS15" s="325"/>
      <c r="UZT15" s="325"/>
      <c r="UZU15" s="325"/>
      <c r="UZV15" s="325"/>
      <c r="UZW15" s="325"/>
      <c r="UZX15" s="325"/>
      <c r="UZY15" s="325"/>
      <c r="UZZ15" s="325"/>
      <c r="VAA15" s="325"/>
      <c r="VAB15" s="325"/>
      <c r="VAC15" s="325"/>
      <c r="VAD15" s="325"/>
      <c r="VAE15" s="325"/>
      <c r="VAF15" s="325"/>
      <c r="VAG15" s="325"/>
      <c r="VAH15" s="325"/>
      <c r="VAI15" s="325"/>
      <c r="VAJ15" s="325"/>
      <c r="VAK15" s="325"/>
      <c r="VAL15" s="325"/>
      <c r="VAM15" s="325"/>
      <c r="VAN15" s="325"/>
      <c r="VAO15" s="325"/>
      <c r="VAP15" s="325"/>
      <c r="VAQ15" s="325"/>
      <c r="VAR15" s="325"/>
      <c r="VAS15" s="325"/>
      <c r="VAT15" s="325"/>
      <c r="VAU15" s="325"/>
      <c r="VAV15" s="325"/>
      <c r="VAW15" s="325"/>
      <c r="VAX15" s="325"/>
      <c r="VAY15" s="325"/>
      <c r="VAZ15" s="325"/>
      <c r="VBA15" s="325"/>
      <c r="VBB15" s="325"/>
      <c r="VBC15" s="325"/>
      <c r="VBD15" s="325"/>
      <c r="VBE15" s="325"/>
      <c r="VBF15" s="325"/>
      <c r="VBG15" s="325"/>
      <c r="VBH15" s="325"/>
      <c r="VBI15" s="325"/>
      <c r="VBJ15" s="325"/>
      <c r="VBK15" s="325"/>
      <c r="VBL15" s="325"/>
      <c r="VBM15" s="325"/>
      <c r="VBN15" s="325"/>
      <c r="VBO15" s="325"/>
      <c r="VBP15" s="325"/>
      <c r="VBQ15" s="325"/>
      <c r="VBR15" s="325"/>
      <c r="VBS15" s="325"/>
      <c r="VBT15" s="325"/>
      <c r="VBU15" s="325"/>
      <c r="VBV15" s="325"/>
      <c r="VBW15" s="325"/>
      <c r="VBX15" s="325"/>
      <c r="VBY15" s="325"/>
      <c r="VBZ15" s="325"/>
      <c r="VCA15" s="325"/>
      <c r="VCB15" s="325"/>
      <c r="VCC15" s="325"/>
      <c r="VCD15" s="325"/>
      <c r="VCE15" s="325"/>
      <c r="VCF15" s="325"/>
      <c r="VCG15" s="325"/>
      <c r="VCH15" s="325"/>
      <c r="VCI15" s="325"/>
      <c r="VCJ15" s="325"/>
      <c r="VCK15" s="325"/>
      <c r="VCL15" s="325"/>
      <c r="VCM15" s="325"/>
      <c r="VCN15" s="325"/>
      <c r="VCO15" s="325"/>
      <c r="VCP15" s="325"/>
      <c r="VCQ15" s="325"/>
      <c r="VCR15" s="325"/>
      <c r="VCS15" s="325"/>
      <c r="VCT15" s="325"/>
      <c r="VCU15" s="325"/>
      <c r="VCV15" s="325"/>
      <c r="VCW15" s="325"/>
      <c r="VCX15" s="325"/>
      <c r="VCY15" s="325"/>
      <c r="VCZ15" s="325"/>
      <c r="VDA15" s="325"/>
      <c r="VDB15" s="325"/>
      <c r="VDC15" s="325"/>
      <c r="VDD15" s="325"/>
      <c r="VDE15" s="325"/>
      <c r="VDF15" s="325"/>
      <c r="VDG15" s="325"/>
      <c r="VDH15" s="325"/>
      <c r="VDI15" s="325"/>
      <c r="VDJ15" s="325"/>
      <c r="VDK15" s="325"/>
      <c r="VDL15" s="325"/>
      <c r="VDM15" s="325"/>
      <c r="VDN15" s="325"/>
      <c r="VDO15" s="325"/>
      <c r="VDP15" s="325"/>
      <c r="VDQ15" s="325"/>
      <c r="VDR15" s="325"/>
      <c r="VDS15" s="325"/>
      <c r="VDT15" s="325"/>
      <c r="VDU15" s="325"/>
      <c r="VDV15" s="325"/>
      <c r="VDW15" s="325"/>
      <c r="VDX15" s="325"/>
      <c r="VDY15" s="325"/>
      <c r="VDZ15" s="325"/>
      <c r="VEA15" s="325"/>
      <c r="VEB15" s="325"/>
      <c r="VEC15" s="325"/>
      <c r="VED15" s="325"/>
      <c r="VEE15" s="325"/>
      <c r="VEF15" s="325"/>
      <c r="VEG15" s="325"/>
      <c r="VEH15" s="325"/>
      <c r="VEI15" s="325"/>
      <c r="VEJ15" s="325"/>
      <c r="VEK15" s="325"/>
      <c r="VEL15" s="325"/>
      <c r="VEM15" s="325"/>
      <c r="VEN15" s="325"/>
      <c r="VEO15" s="325"/>
      <c r="VEP15" s="325"/>
      <c r="VEQ15" s="325"/>
      <c r="VER15" s="325"/>
      <c r="VES15" s="325"/>
      <c r="VET15" s="325"/>
      <c r="VEU15" s="325"/>
      <c r="VEV15" s="325"/>
      <c r="VEW15" s="325"/>
      <c r="VEX15" s="325"/>
      <c r="VEY15" s="325"/>
      <c r="VEZ15" s="325"/>
      <c r="VFA15" s="325"/>
      <c r="VFB15" s="325"/>
      <c r="VFC15" s="325"/>
      <c r="VFD15" s="325"/>
      <c r="VFE15" s="325"/>
      <c r="VFF15" s="325"/>
      <c r="VFG15" s="325"/>
      <c r="VFH15" s="325"/>
      <c r="VFI15" s="325"/>
      <c r="VFJ15" s="325"/>
      <c r="VFK15" s="325"/>
      <c r="VFL15" s="325"/>
      <c r="VFM15" s="325"/>
      <c r="VFN15" s="325"/>
      <c r="VFO15" s="325"/>
      <c r="VFP15" s="325"/>
      <c r="VFQ15" s="325"/>
      <c r="VFR15" s="325"/>
      <c r="VFS15" s="325"/>
      <c r="VFT15" s="325"/>
      <c r="VFU15" s="325"/>
      <c r="VFV15" s="325"/>
      <c r="VFW15" s="325"/>
      <c r="VFX15" s="325"/>
      <c r="VFY15" s="325"/>
      <c r="VFZ15" s="325"/>
      <c r="VGA15" s="325"/>
      <c r="VGB15" s="325"/>
      <c r="VGC15" s="325"/>
      <c r="VGD15" s="325"/>
      <c r="VGE15" s="325"/>
      <c r="VGF15" s="325"/>
      <c r="VGG15" s="325"/>
      <c r="VGH15" s="325"/>
      <c r="VGI15" s="325"/>
      <c r="VGJ15" s="325"/>
      <c r="VGK15" s="325"/>
      <c r="VGL15" s="325"/>
      <c r="VGM15" s="325"/>
      <c r="VGN15" s="325"/>
      <c r="VGO15" s="325"/>
      <c r="VGP15" s="325"/>
      <c r="VGQ15" s="325"/>
      <c r="VGR15" s="325"/>
      <c r="VGS15" s="325"/>
      <c r="VGT15" s="325"/>
      <c r="VGU15" s="325"/>
      <c r="VGV15" s="325"/>
      <c r="VGW15" s="325"/>
      <c r="VGX15" s="325"/>
      <c r="VGY15" s="325"/>
      <c r="VGZ15" s="325"/>
      <c r="VHA15" s="325"/>
      <c r="VHB15" s="325"/>
      <c r="VHC15" s="325"/>
      <c r="VHD15" s="325"/>
      <c r="VHE15" s="325"/>
      <c r="VHF15" s="325"/>
      <c r="VHG15" s="325"/>
      <c r="VHH15" s="325"/>
      <c r="VHI15" s="325"/>
      <c r="VHJ15" s="325"/>
      <c r="VHK15" s="325"/>
      <c r="VHL15" s="325"/>
      <c r="VHM15" s="325"/>
      <c r="VHN15" s="325"/>
      <c r="VHO15" s="325"/>
      <c r="VHP15" s="325"/>
      <c r="VHQ15" s="325"/>
      <c r="VHR15" s="325"/>
      <c r="VHS15" s="325"/>
      <c r="VHT15" s="325"/>
      <c r="VHU15" s="325"/>
      <c r="VHV15" s="325"/>
      <c r="VHW15" s="325"/>
      <c r="VHX15" s="325"/>
      <c r="VHY15" s="325"/>
      <c r="VHZ15" s="325"/>
      <c r="VIA15" s="325"/>
      <c r="VIB15" s="325"/>
      <c r="VIC15" s="325"/>
      <c r="VID15" s="325"/>
      <c r="VIE15" s="325"/>
      <c r="VIF15" s="325"/>
      <c r="VIG15" s="325"/>
      <c r="VIH15" s="325"/>
      <c r="VII15" s="325"/>
      <c r="VIJ15" s="325"/>
      <c r="VIK15" s="325"/>
      <c r="VIL15" s="325"/>
      <c r="VIM15" s="325"/>
      <c r="VIN15" s="325"/>
      <c r="VIO15" s="325"/>
      <c r="VIP15" s="325"/>
      <c r="VIQ15" s="325"/>
      <c r="VIR15" s="325"/>
      <c r="VIS15" s="325"/>
      <c r="VIT15" s="325"/>
      <c r="VIU15" s="325"/>
      <c r="VIV15" s="325"/>
      <c r="VIW15" s="325"/>
      <c r="VIX15" s="325"/>
      <c r="VIY15" s="325"/>
      <c r="VIZ15" s="325"/>
      <c r="VJA15" s="325"/>
      <c r="VJB15" s="325"/>
      <c r="VJC15" s="325"/>
      <c r="VJD15" s="325"/>
      <c r="VJE15" s="325"/>
      <c r="VJF15" s="325"/>
      <c r="VJG15" s="325"/>
      <c r="VJH15" s="325"/>
      <c r="VJI15" s="325"/>
      <c r="VJJ15" s="325"/>
      <c r="VJK15" s="325"/>
      <c r="VJL15" s="325"/>
      <c r="VJM15" s="325"/>
      <c r="VJN15" s="325"/>
      <c r="VJO15" s="325"/>
      <c r="VJP15" s="325"/>
      <c r="VJQ15" s="325"/>
      <c r="VJR15" s="325"/>
      <c r="VJS15" s="325"/>
      <c r="VJT15" s="325"/>
      <c r="VJU15" s="325"/>
      <c r="VJV15" s="325"/>
      <c r="VJW15" s="325"/>
      <c r="VJX15" s="325"/>
      <c r="VJY15" s="325"/>
      <c r="VJZ15" s="325"/>
      <c r="VKA15" s="325"/>
      <c r="VKB15" s="325"/>
      <c r="VKC15" s="325"/>
      <c r="VKD15" s="325"/>
      <c r="VKE15" s="325"/>
      <c r="VKF15" s="325"/>
      <c r="VKG15" s="325"/>
      <c r="VKH15" s="325"/>
      <c r="VKI15" s="325"/>
      <c r="VKJ15" s="325"/>
      <c r="VKK15" s="325"/>
      <c r="VKL15" s="325"/>
      <c r="VKM15" s="325"/>
      <c r="VKN15" s="325"/>
      <c r="VKO15" s="325"/>
      <c r="VKP15" s="325"/>
      <c r="VKQ15" s="325"/>
      <c r="VKR15" s="325"/>
      <c r="VKS15" s="325"/>
      <c r="VKT15" s="325"/>
      <c r="VKU15" s="325"/>
      <c r="VKV15" s="325"/>
      <c r="VKW15" s="325"/>
      <c r="VKX15" s="325"/>
      <c r="VKY15" s="325"/>
      <c r="VKZ15" s="325"/>
      <c r="VLA15" s="325"/>
      <c r="VLB15" s="325"/>
      <c r="VLC15" s="325"/>
      <c r="VLD15" s="325"/>
      <c r="VLE15" s="325"/>
      <c r="VLF15" s="325"/>
      <c r="VLG15" s="325"/>
      <c r="VLH15" s="325"/>
      <c r="VLI15" s="325"/>
      <c r="VLJ15" s="325"/>
      <c r="VLK15" s="325"/>
      <c r="VLL15" s="325"/>
      <c r="VLM15" s="325"/>
      <c r="VLN15" s="325"/>
      <c r="VLO15" s="325"/>
      <c r="VLP15" s="325"/>
      <c r="VLQ15" s="325"/>
      <c r="VLR15" s="325"/>
      <c r="VLS15" s="325"/>
      <c r="VLT15" s="325"/>
      <c r="VLU15" s="325"/>
      <c r="VLV15" s="325"/>
      <c r="VLW15" s="325"/>
      <c r="VLX15" s="325"/>
      <c r="VLY15" s="325"/>
      <c r="VLZ15" s="325"/>
      <c r="VMA15" s="325"/>
      <c r="VMB15" s="325"/>
      <c r="VMC15" s="325"/>
      <c r="VMD15" s="325"/>
      <c r="VME15" s="325"/>
      <c r="VMF15" s="325"/>
      <c r="VMG15" s="325"/>
      <c r="VMH15" s="325"/>
      <c r="VMI15" s="325"/>
      <c r="VMJ15" s="325"/>
      <c r="VMK15" s="325"/>
      <c r="VML15" s="325"/>
      <c r="VMM15" s="325"/>
      <c r="VMN15" s="325"/>
      <c r="VMO15" s="325"/>
      <c r="VMP15" s="325"/>
      <c r="VMQ15" s="325"/>
      <c r="VMR15" s="325"/>
      <c r="VMS15" s="325"/>
      <c r="VMT15" s="325"/>
      <c r="VMU15" s="325"/>
      <c r="VMV15" s="325"/>
      <c r="VMW15" s="325"/>
      <c r="VMX15" s="325"/>
      <c r="VMY15" s="325"/>
      <c r="VMZ15" s="325"/>
      <c r="VNA15" s="325"/>
      <c r="VNB15" s="325"/>
      <c r="VNC15" s="325"/>
      <c r="VND15" s="325"/>
      <c r="VNE15" s="325"/>
      <c r="VNF15" s="325"/>
      <c r="VNG15" s="325"/>
      <c r="VNH15" s="325"/>
      <c r="VNI15" s="325"/>
      <c r="VNJ15" s="325"/>
      <c r="VNK15" s="325"/>
      <c r="VNL15" s="325"/>
      <c r="VNM15" s="325"/>
      <c r="VNN15" s="325"/>
      <c r="VNO15" s="325"/>
      <c r="VNP15" s="325"/>
      <c r="VNQ15" s="325"/>
      <c r="VNR15" s="325"/>
      <c r="VNS15" s="325"/>
      <c r="VNT15" s="325"/>
      <c r="VNU15" s="325"/>
      <c r="VNV15" s="325"/>
      <c r="VNW15" s="325"/>
      <c r="VNX15" s="325"/>
      <c r="VNY15" s="325"/>
      <c r="VNZ15" s="325"/>
      <c r="VOA15" s="325"/>
      <c r="VOB15" s="325"/>
      <c r="VOC15" s="325"/>
      <c r="VOD15" s="325"/>
      <c r="VOE15" s="325"/>
      <c r="VOF15" s="325"/>
      <c r="VOG15" s="325"/>
      <c r="VOH15" s="325"/>
      <c r="VOI15" s="325"/>
      <c r="VOJ15" s="325"/>
      <c r="VOK15" s="325"/>
      <c r="VOL15" s="325"/>
      <c r="VOM15" s="325"/>
      <c r="VON15" s="325"/>
      <c r="VOO15" s="325"/>
      <c r="VOP15" s="325"/>
      <c r="VOQ15" s="325"/>
      <c r="VOR15" s="325"/>
      <c r="VOS15" s="325"/>
      <c r="VOT15" s="325"/>
      <c r="VOU15" s="325"/>
      <c r="VOV15" s="325"/>
      <c r="VOW15" s="325"/>
      <c r="VOX15" s="325"/>
      <c r="VOY15" s="325"/>
      <c r="VOZ15" s="325"/>
      <c r="VPA15" s="325"/>
      <c r="VPB15" s="325"/>
      <c r="VPC15" s="325"/>
      <c r="VPD15" s="325"/>
      <c r="VPE15" s="325"/>
      <c r="VPF15" s="325"/>
      <c r="VPG15" s="325"/>
      <c r="VPH15" s="325"/>
      <c r="VPI15" s="325"/>
      <c r="VPJ15" s="325"/>
      <c r="VPK15" s="325"/>
      <c r="VPL15" s="325"/>
      <c r="VPM15" s="325"/>
      <c r="VPN15" s="325"/>
      <c r="VPO15" s="325"/>
      <c r="VPP15" s="325"/>
      <c r="VPQ15" s="325"/>
      <c r="VPR15" s="325"/>
      <c r="VPS15" s="325"/>
      <c r="VPT15" s="325"/>
      <c r="VPU15" s="325"/>
      <c r="VPV15" s="325"/>
      <c r="VPW15" s="325"/>
      <c r="VPX15" s="325"/>
      <c r="VPY15" s="325"/>
      <c r="VPZ15" s="325"/>
      <c r="VQA15" s="325"/>
      <c r="VQB15" s="325"/>
      <c r="VQC15" s="325"/>
      <c r="VQD15" s="325"/>
      <c r="VQE15" s="325"/>
      <c r="VQF15" s="325"/>
      <c r="VQG15" s="325"/>
      <c r="VQH15" s="325"/>
      <c r="VQI15" s="325"/>
      <c r="VQJ15" s="325"/>
      <c r="VQK15" s="325"/>
      <c r="VQL15" s="325"/>
      <c r="VQM15" s="325"/>
      <c r="VQN15" s="325"/>
      <c r="VQO15" s="325"/>
      <c r="VQP15" s="325"/>
      <c r="VQQ15" s="325"/>
      <c r="VQR15" s="325"/>
      <c r="VQS15" s="325"/>
      <c r="VQT15" s="325"/>
      <c r="VQU15" s="325"/>
      <c r="VQV15" s="325"/>
      <c r="VQW15" s="325"/>
      <c r="VQX15" s="325"/>
      <c r="VQY15" s="325"/>
      <c r="VQZ15" s="325"/>
      <c r="VRA15" s="325"/>
      <c r="VRB15" s="325"/>
      <c r="VRC15" s="325"/>
      <c r="VRD15" s="325"/>
      <c r="VRE15" s="325"/>
      <c r="VRF15" s="325"/>
      <c r="VRG15" s="325"/>
      <c r="VRH15" s="325"/>
      <c r="VRI15" s="325"/>
      <c r="VRJ15" s="325"/>
      <c r="VRK15" s="325"/>
      <c r="VRL15" s="325"/>
      <c r="VRM15" s="325"/>
      <c r="VRN15" s="325"/>
      <c r="VRO15" s="325"/>
      <c r="VRP15" s="325"/>
      <c r="VRQ15" s="325"/>
      <c r="VRR15" s="325"/>
      <c r="VRS15" s="325"/>
      <c r="VRT15" s="325"/>
      <c r="VRU15" s="325"/>
      <c r="VRV15" s="325"/>
      <c r="VRW15" s="325"/>
      <c r="VRX15" s="325"/>
      <c r="VRY15" s="325"/>
      <c r="VRZ15" s="325"/>
      <c r="VSA15" s="325"/>
      <c r="VSB15" s="325"/>
      <c r="VSC15" s="325"/>
      <c r="VSD15" s="325"/>
      <c r="VSE15" s="325"/>
      <c r="VSF15" s="325"/>
      <c r="VSG15" s="325"/>
      <c r="VSH15" s="325"/>
      <c r="VSI15" s="325"/>
      <c r="VSJ15" s="325"/>
      <c r="VSK15" s="325"/>
      <c r="VSL15" s="325"/>
      <c r="VSM15" s="325"/>
      <c r="VSN15" s="325"/>
      <c r="VSO15" s="325"/>
      <c r="VSP15" s="325"/>
      <c r="VSQ15" s="325"/>
      <c r="VSR15" s="325"/>
      <c r="VSS15" s="325"/>
      <c r="VST15" s="325"/>
      <c r="VSU15" s="325"/>
      <c r="VSV15" s="325"/>
      <c r="VSW15" s="325"/>
      <c r="VSX15" s="325"/>
      <c r="VSY15" s="325"/>
      <c r="VSZ15" s="325"/>
      <c r="VTA15" s="325"/>
      <c r="VTB15" s="325"/>
      <c r="VTC15" s="325"/>
      <c r="VTD15" s="325"/>
      <c r="VTE15" s="325"/>
      <c r="VTF15" s="325"/>
      <c r="VTG15" s="325"/>
      <c r="VTH15" s="325"/>
      <c r="VTI15" s="325"/>
      <c r="VTJ15" s="325"/>
      <c r="VTK15" s="325"/>
      <c r="VTL15" s="325"/>
      <c r="VTM15" s="325"/>
      <c r="VTN15" s="325"/>
      <c r="VTO15" s="325"/>
      <c r="VTP15" s="325"/>
      <c r="VTQ15" s="325"/>
      <c r="VTR15" s="325"/>
      <c r="VTS15" s="325"/>
      <c r="VTT15" s="325"/>
      <c r="VTU15" s="325"/>
      <c r="VTV15" s="325"/>
      <c r="VTW15" s="325"/>
      <c r="VTX15" s="325"/>
      <c r="VTY15" s="325"/>
      <c r="VTZ15" s="325"/>
      <c r="VUA15" s="325"/>
      <c r="VUB15" s="325"/>
      <c r="VUC15" s="325"/>
      <c r="VUD15" s="325"/>
      <c r="VUE15" s="325"/>
      <c r="VUF15" s="325"/>
      <c r="VUG15" s="325"/>
      <c r="VUH15" s="325"/>
      <c r="VUI15" s="325"/>
      <c r="VUJ15" s="325"/>
      <c r="VUK15" s="325"/>
      <c r="VUL15" s="325"/>
      <c r="VUM15" s="325"/>
      <c r="VUN15" s="325"/>
      <c r="VUO15" s="325"/>
      <c r="VUP15" s="325"/>
      <c r="VUQ15" s="325"/>
      <c r="VUR15" s="325"/>
      <c r="VUS15" s="325"/>
      <c r="VUT15" s="325"/>
      <c r="VUU15" s="325"/>
      <c r="VUV15" s="325"/>
      <c r="VUW15" s="325"/>
      <c r="VUX15" s="325"/>
      <c r="VUY15" s="325"/>
      <c r="VUZ15" s="325"/>
      <c r="VVA15" s="325"/>
      <c r="VVB15" s="325"/>
      <c r="VVC15" s="325"/>
      <c r="VVD15" s="325"/>
      <c r="VVE15" s="325"/>
      <c r="VVF15" s="325"/>
      <c r="VVG15" s="325"/>
      <c r="VVH15" s="325"/>
      <c r="VVI15" s="325"/>
      <c r="VVJ15" s="325"/>
      <c r="VVK15" s="325"/>
      <c r="VVL15" s="325"/>
      <c r="VVM15" s="325"/>
      <c r="VVN15" s="325"/>
      <c r="VVO15" s="325"/>
      <c r="VVP15" s="325"/>
      <c r="VVQ15" s="325"/>
      <c r="VVR15" s="325"/>
      <c r="VVS15" s="325"/>
      <c r="VVT15" s="325"/>
      <c r="VVU15" s="325"/>
      <c r="VVV15" s="325"/>
      <c r="VVW15" s="325"/>
      <c r="VVX15" s="325"/>
      <c r="VVY15" s="325"/>
      <c r="VVZ15" s="325"/>
      <c r="VWA15" s="325"/>
      <c r="VWB15" s="325"/>
      <c r="VWC15" s="325"/>
      <c r="VWD15" s="325"/>
      <c r="VWE15" s="325"/>
      <c r="VWF15" s="325"/>
      <c r="VWG15" s="325"/>
      <c r="VWH15" s="325"/>
      <c r="VWI15" s="325"/>
      <c r="VWJ15" s="325"/>
      <c r="VWK15" s="325"/>
      <c r="VWL15" s="325"/>
      <c r="VWM15" s="325"/>
      <c r="VWN15" s="325"/>
      <c r="VWO15" s="325"/>
      <c r="VWP15" s="325"/>
      <c r="VWQ15" s="325"/>
      <c r="VWR15" s="325"/>
      <c r="VWS15" s="325"/>
      <c r="VWT15" s="325"/>
      <c r="VWU15" s="325"/>
      <c r="VWV15" s="325"/>
      <c r="VWW15" s="325"/>
      <c r="VWX15" s="325"/>
      <c r="VWY15" s="325"/>
      <c r="VWZ15" s="325"/>
      <c r="VXA15" s="325"/>
      <c r="VXB15" s="325"/>
      <c r="VXC15" s="325"/>
      <c r="VXD15" s="325"/>
      <c r="VXE15" s="325"/>
      <c r="VXF15" s="325"/>
      <c r="VXG15" s="325"/>
      <c r="VXH15" s="325"/>
      <c r="VXI15" s="325"/>
      <c r="VXJ15" s="325"/>
      <c r="VXK15" s="325"/>
      <c r="VXL15" s="325"/>
      <c r="VXM15" s="325"/>
      <c r="VXN15" s="325"/>
      <c r="VXO15" s="325"/>
      <c r="VXP15" s="325"/>
      <c r="VXQ15" s="325"/>
      <c r="VXR15" s="325"/>
      <c r="VXS15" s="325"/>
      <c r="VXT15" s="325"/>
      <c r="VXU15" s="325"/>
      <c r="VXV15" s="325"/>
      <c r="VXW15" s="325"/>
      <c r="VXX15" s="325"/>
      <c r="VXY15" s="325"/>
      <c r="VXZ15" s="325"/>
      <c r="VYA15" s="325"/>
      <c r="VYB15" s="325"/>
      <c r="VYC15" s="325"/>
      <c r="VYD15" s="325"/>
      <c r="VYE15" s="325"/>
      <c r="VYF15" s="325"/>
      <c r="VYG15" s="325"/>
      <c r="VYH15" s="325"/>
      <c r="VYI15" s="325"/>
      <c r="VYJ15" s="325"/>
      <c r="VYK15" s="325"/>
      <c r="VYL15" s="325"/>
      <c r="VYM15" s="325"/>
      <c r="VYN15" s="325"/>
      <c r="VYO15" s="325"/>
      <c r="VYP15" s="325"/>
      <c r="VYQ15" s="325"/>
      <c r="VYR15" s="325"/>
      <c r="VYS15" s="325"/>
      <c r="VYT15" s="325"/>
      <c r="VYU15" s="325"/>
      <c r="VYV15" s="325"/>
      <c r="VYW15" s="325"/>
      <c r="VYX15" s="325"/>
      <c r="VYY15" s="325"/>
      <c r="VYZ15" s="325"/>
      <c r="VZA15" s="325"/>
      <c r="VZB15" s="325"/>
      <c r="VZC15" s="325"/>
      <c r="VZD15" s="325"/>
      <c r="VZE15" s="325"/>
      <c r="VZF15" s="325"/>
      <c r="VZG15" s="325"/>
      <c r="VZH15" s="325"/>
      <c r="VZI15" s="325"/>
      <c r="VZJ15" s="325"/>
      <c r="VZK15" s="325"/>
      <c r="VZL15" s="325"/>
      <c r="VZM15" s="325"/>
      <c r="VZN15" s="325"/>
      <c r="VZO15" s="325"/>
      <c r="VZP15" s="325"/>
      <c r="VZQ15" s="325"/>
      <c r="VZR15" s="325"/>
      <c r="VZS15" s="325"/>
      <c r="VZT15" s="325"/>
      <c r="VZU15" s="325"/>
      <c r="VZV15" s="325"/>
      <c r="VZW15" s="325"/>
      <c r="VZX15" s="325"/>
      <c r="VZY15" s="325"/>
      <c r="VZZ15" s="325"/>
      <c r="WAA15" s="325"/>
      <c r="WAB15" s="325"/>
      <c r="WAC15" s="325"/>
      <c r="WAD15" s="325"/>
      <c r="WAE15" s="325"/>
      <c r="WAF15" s="325"/>
      <c r="WAG15" s="325"/>
      <c r="WAH15" s="325"/>
      <c r="WAI15" s="325"/>
      <c r="WAJ15" s="325"/>
      <c r="WAK15" s="325"/>
      <c r="WAL15" s="325"/>
      <c r="WAM15" s="325"/>
      <c r="WAN15" s="325"/>
      <c r="WAO15" s="325"/>
      <c r="WAP15" s="325"/>
      <c r="WAQ15" s="325"/>
      <c r="WAR15" s="325"/>
      <c r="WAS15" s="325"/>
      <c r="WAT15" s="325"/>
      <c r="WAU15" s="325"/>
      <c r="WAV15" s="325"/>
      <c r="WAW15" s="325"/>
      <c r="WAX15" s="325"/>
      <c r="WAY15" s="325"/>
      <c r="WAZ15" s="325"/>
      <c r="WBA15" s="325"/>
      <c r="WBB15" s="325"/>
      <c r="WBC15" s="325"/>
      <c r="WBD15" s="325"/>
      <c r="WBE15" s="325"/>
      <c r="WBF15" s="325"/>
      <c r="WBG15" s="325"/>
      <c r="WBH15" s="325"/>
      <c r="WBI15" s="325"/>
      <c r="WBJ15" s="325"/>
      <c r="WBK15" s="325"/>
      <c r="WBL15" s="325"/>
      <c r="WBM15" s="325"/>
      <c r="WBN15" s="325"/>
      <c r="WBO15" s="325"/>
      <c r="WBP15" s="325"/>
      <c r="WBQ15" s="325"/>
      <c r="WBR15" s="325"/>
      <c r="WBS15" s="325"/>
      <c r="WBT15" s="325"/>
      <c r="WBU15" s="325"/>
      <c r="WBV15" s="325"/>
      <c r="WBW15" s="325"/>
      <c r="WBX15" s="325"/>
      <c r="WBY15" s="325"/>
      <c r="WBZ15" s="325"/>
      <c r="WCA15" s="325"/>
      <c r="WCB15" s="325"/>
      <c r="WCC15" s="325"/>
      <c r="WCD15" s="325"/>
      <c r="WCE15" s="325"/>
      <c r="WCF15" s="325"/>
      <c r="WCG15" s="325"/>
      <c r="WCH15" s="325"/>
      <c r="WCI15" s="325"/>
      <c r="WCJ15" s="325"/>
      <c r="WCK15" s="325"/>
      <c r="WCL15" s="325"/>
      <c r="WCM15" s="325"/>
      <c r="WCN15" s="325"/>
      <c r="WCO15" s="325"/>
      <c r="WCP15" s="325"/>
      <c r="WCQ15" s="325"/>
      <c r="WCR15" s="325"/>
      <c r="WCS15" s="325"/>
      <c r="WCT15" s="325"/>
      <c r="WCU15" s="325"/>
      <c r="WCV15" s="325"/>
      <c r="WCW15" s="325"/>
      <c r="WCX15" s="325"/>
      <c r="WCY15" s="325"/>
      <c r="WCZ15" s="325"/>
      <c r="WDA15" s="325"/>
      <c r="WDB15" s="325"/>
      <c r="WDC15" s="325"/>
      <c r="WDD15" s="325"/>
      <c r="WDE15" s="325"/>
      <c r="WDF15" s="325"/>
      <c r="WDG15" s="325"/>
      <c r="WDH15" s="325"/>
      <c r="WDI15" s="325"/>
      <c r="WDJ15" s="325"/>
      <c r="WDK15" s="325"/>
      <c r="WDL15" s="325"/>
      <c r="WDM15" s="325"/>
      <c r="WDN15" s="325"/>
      <c r="WDO15" s="325"/>
      <c r="WDP15" s="325"/>
      <c r="WDQ15" s="325"/>
      <c r="WDR15" s="325"/>
      <c r="WDS15" s="325"/>
      <c r="WDT15" s="325"/>
      <c r="WDU15" s="325"/>
      <c r="WDV15" s="325"/>
      <c r="WDW15" s="325"/>
      <c r="WDX15" s="325"/>
      <c r="WDY15" s="325"/>
      <c r="WDZ15" s="325"/>
      <c r="WEA15" s="325"/>
      <c r="WEB15" s="325"/>
      <c r="WEC15" s="325"/>
      <c r="WED15" s="325"/>
      <c r="WEE15" s="325"/>
      <c r="WEF15" s="325"/>
      <c r="WEG15" s="325"/>
      <c r="WEH15" s="325"/>
      <c r="WEI15" s="325"/>
      <c r="WEJ15" s="325"/>
      <c r="WEK15" s="325"/>
      <c r="WEL15" s="325"/>
      <c r="WEM15" s="325"/>
      <c r="WEN15" s="325"/>
      <c r="WEO15" s="325"/>
      <c r="WEP15" s="325"/>
      <c r="WEQ15" s="325"/>
      <c r="WER15" s="325"/>
      <c r="WES15" s="325"/>
      <c r="WET15" s="325"/>
      <c r="WEU15" s="325"/>
      <c r="WEV15" s="325"/>
      <c r="WEW15" s="325"/>
      <c r="WEX15" s="325"/>
      <c r="WEY15" s="325"/>
      <c r="WEZ15" s="325"/>
      <c r="WFA15" s="325"/>
      <c r="WFB15" s="325"/>
      <c r="WFC15" s="325"/>
      <c r="WFD15" s="325"/>
      <c r="WFE15" s="325"/>
      <c r="WFF15" s="325"/>
      <c r="WFG15" s="325"/>
      <c r="WFH15" s="325"/>
      <c r="WFI15" s="325"/>
      <c r="WFJ15" s="325"/>
      <c r="WFK15" s="325"/>
      <c r="WFL15" s="325"/>
      <c r="WFM15" s="325"/>
      <c r="WFN15" s="325"/>
      <c r="WFO15" s="325"/>
      <c r="WFP15" s="325"/>
      <c r="WFQ15" s="325"/>
      <c r="WFR15" s="325"/>
      <c r="WFS15" s="325"/>
      <c r="WFT15" s="325"/>
      <c r="WFU15" s="325"/>
      <c r="WFV15" s="325"/>
      <c r="WFW15" s="325"/>
      <c r="WFX15" s="325"/>
      <c r="WFY15" s="325"/>
      <c r="WFZ15" s="325"/>
      <c r="WGA15" s="325"/>
      <c r="WGB15" s="325"/>
      <c r="WGC15" s="325"/>
      <c r="WGD15" s="325"/>
      <c r="WGE15" s="325"/>
      <c r="WGF15" s="325"/>
      <c r="WGG15" s="325"/>
      <c r="WGH15" s="325"/>
      <c r="WGI15" s="325"/>
      <c r="WGJ15" s="325"/>
      <c r="WGK15" s="325"/>
      <c r="WGL15" s="325"/>
      <c r="WGM15" s="325"/>
      <c r="WGN15" s="325"/>
      <c r="WGO15" s="325"/>
      <c r="WGP15" s="325"/>
      <c r="WGQ15" s="325"/>
      <c r="WGR15" s="325"/>
      <c r="WGS15" s="325"/>
      <c r="WGT15" s="325"/>
      <c r="WGU15" s="325"/>
      <c r="WGV15" s="325"/>
      <c r="WGW15" s="325"/>
      <c r="WGX15" s="325"/>
      <c r="WGY15" s="325"/>
      <c r="WGZ15" s="325"/>
      <c r="WHA15" s="325"/>
      <c r="WHB15" s="325"/>
      <c r="WHC15" s="325"/>
      <c r="WHD15" s="325"/>
      <c r="WHE15" s="325"/>
      <c r="WHF15" s="325"/>
      <c r="WHG15" s="325"/>
      <c r="WHH15" s="325"/>
      <c r="WHI15" s="325"/>
      <c r="WHJ15" s="325"/>
      <c r="WHK15" s="325"/>
      <c r="WHL15" s="325"/>
      <c r="WHM15" s="325"/>
      <c r="WHN15" s="325"/>
      <c r="WHO15" s="325"/>
      <c r="WHP15" s="325"/>
      <c r="WHQ15" s="325"/>
      <c r="WHR15" s="325"/>
      <c r="WHS15" s="325"/>
      <c r="WHT15" s="325"/>
      <c r="WHU15" s="325"/>
      <c r="WHV15" s="325"/>
      <c r="WHW15" s="325"/>
      <c r="WHX15" s="325"/>
      <c r="WHY15" s="325"/>
      <c r="WHZ15" s="325"/>
      <c r="WIA15" s="325"/>
      <c r="WIB15" s="325"/>
      <c r="WIC15" s="325"/>
      <c r="WID15" s="325"/>
      <c r="WIE15" s="325"/>
      <c r="WIF15" s="325"/>
      <c r="WIG15" s="325"/>
      <c r="WIH15" s="325"/>
      <c r="WII15" s="325"/>
      <c r="WIJ15" s="325"/>
      <c r="WIK15" s="325"/>
      <c r="WIL15" s="325"/>
      <c r="WIM15" s="325"/>
      <c r="WIN15" s="325"/>
      <c r="WIO15" s="325"/>
      <c r="WIP15" s="325"/>
      <c r="WIQ15" s="325"/>
      <c r="WIR15" s="325"/>
      <c r="WIS15" s="325"/>
      <c r="WIT15" s="325"/>
      <c r="WIU15" s="325"/>
      <c r="WIV15" s="325"/>
      <c r="WIW15" s="325"/>
      <c r="WIX15" s="325"/>
      <c r="WIY15" s="325"/>
      <c r="WIZ15" s="325"/>
      <c r="WJA15" s="325"/>
      <c r="WJB15" s="325"/>
      <c r="WJC15" s="325"/>
      <c r="WJD15" s="325"/>
      <c r="WJE15" s="325"/>
      <c r="WJF15" s="325"/>
      <c r="WJG15" s="325"/>
      <c r="WJH15" s="325"/>
      <c r="WJI15" s="325"/>
      <c r="WJJ15" s="325"/>
      <c r="WJK15" s="325"/>
      <c r="WJL15" s="325"/>
      <c r="WJM15" s="325"/>
      <c r="WJN15" s="325"/>
      <c r="WJO15" s="325"/>
      <c r="WJP15" s="325"/>
      <c r="WJQ15" s="325"/>
      <c r="WJR15" s="325"/>
      <c r="WJS15" s="325"/>
      <c r="WJT15" s="325"/>
      <c r="WJU15" s="325"/>
      <c r="WJV15" s="325"/>
      <c r="WJW15" s="325"/>
      <c r="WJX15" s="325"/>
      <c r="WJY15" s="325"/>
      <c r="WJZ15" s="325"/>
      <c r="WKA15" s="325"/>
      <c r="WKB15" s="325"/>
      <c r="WKC15" s="325"/>
      <c r="WKD15" s="325"/>
      <c r="WKE15" s="325"/>
      <c r="WKF15" s="325"/>
      <c r="WKG15" s="325"/>
      <c r="WKH15" s="325"/>
      <c r="WKI15" s="325"/>
      <c r="WKJ15" s="325"/>
      <c r="WKK15" s="325"/>
      <c r="WKL15" s="325"/>
      <c r="WKM15" s="325"/>
      <c r="WKN15" s="325"/>
      <c r="WKO15" s="325"/>
      <c r="WKP15" s="325"/>
      <c r="WKQ15" s="325"/>
      <c r="WKR15" s="325"/>
      <c r="WKS15" s="325"/>
      <c r="WKT15" s="325"/>
      <c r="WKU15" s="325"/>
      <c r="WKV15" s="325"/>
      <c r="WKW15" s="325"/>
      <c r="WKX15" s="325"/>
      <c r="WKY15" s="325"/>
      <c r="WKZ15" s="325"/>
      <c r="WLA15" s="325"/>
      <c r="WLB15" s="325"/>
      <c r="WLC15" s="325"/>
      <c r="WLD15" s="325"/>
      <c r="WLE15" s="325"/>
      <c r="WLF15" s="325"/>
      <c r="WLG15" s="325"/>
      <c r="WLH15" s="325"/>
      <c r="WLI15" s="325"/>
      <c r="WLJ15" s="325"/>
      <c r="WLK15" s="325"/>
      <c r="WLL15" s="325"/>
      <c r="WLM15" s="325"/>
      <c r="WLN15" s="325"/>
      <c r="WLO15" s="325"/>
      <c r="WLP15" s="325"/>
      <c r="WLQ15" s="325"/>
      <c r="WLR15" s="325"/>
      <c r="WLS15" s="325"/>
      <c r="WLT15" s="325"/>
      <c r="WLU15" s="325"/>
      <c r="WLV15" s="325"/>
      <c r="WLW15" s="325"/>
      <c r="WLX15" s="325"/>
      <c r="WLY15" s="325"/>
      <c r="WLZ15" s="325"/>
      <c r="WMA15" s="325"/>
      <c r="WMB15" s="325"/>
      <c r="WMC15" s="325"/>
      <c r="WMD15" s="325"/>
      <c r="WME15" s="325"/>
      <c r="WMF15" s="325"/>
      <c r="WMG15" s="325"/>
      <c r="WMH15" s="325"/>
      <c r="WMI15" s="325"/>
      <c r="WMJ15" s="325"/>
      <c r="WMK15" s="325"/>
      <c r="WML15" s="325"/>
      <c r="WMM15" s="325"/>
      <c r="WMN15" s="325"/>
      <c r="WMO15" s="325"/>
      <c r="WMP15" s="325"/>
      <c r="WMQ15" s="325"/>
      <c r="WMR15" s="325"/>
      <c r="WMS15" s="325"/>
      <c r="WMT15" s="325"/>
      <c r="WMU15" s="325"/>
      <c r="WMV15" s="325"/>
      <c r="WMW15" s="325"/>
      <c r="WMX15" s="325"/>
      <c r="WMY15" s="325"/>
      <c r="WMZ15" s="325"/>
      <c r="WNA15" s="325"/>
      <c r="WNB15" s="325"/>
      <c r="WNC15" s="325"/>
      <c r="WND15" s="325"/>
      <c r="WNE15" s="325"/>
      <c r="WNF15" s="325"/>
      <c r="WNG15" s="325"/>
      <c r="WNH15" s="325"/>
      <c r="WNI15" s="325"/>
      <c r="WNJ15" s="325"/>
      <c r="WNK15" s="325"/>
      <c r="WNL15" s="325"/>
      <c r="WNM15" s="325"/>
      <c r="WNN15" s="325"/>
      <c r="WNO15" s="325"/>
      <c r="WNP15" s="325"/>
      <c r="WNQ15" s="325"/>
      <c r="WNR15" s="325"/>
      <c r="WNS15" s="325"/>
      <c r="WNT15" s="325"/>
      <c r="WNU15" s="325"/>
      <c r="WNV15" s="325"/>
      <c r="WNW15" s="325"/>
      <c r="WNX15" s="325"/>
      <c r="WNY15" s="325"/>
      <c r="WNZ15" s="325"/>
      <c r="WOA15" s="325"/>
      <c r="WOB15" s="325"/>
      <c r="WOC15" s="325"/>
      <c r="WOD15" s="325"/>
      <c r="WOE15" s="325"/>
      <c r="WOF15" s="325"/>
      <c r="WOG15" s="325"/>
      <c r="WOH15" s="325"/>
      <c r="WOI15" s="325"/>
      <c r="WOJ15" s="325"/>
      <c r="WOK15" s="325"/>
      <c r="WOL15" s="325"/>
      <c r="WOM15" s="325"/>
      <c r="WON15" s="325"/>
      <c r="WOO15" s="325"/>
      <c r="WOP15" s="325"/>
      <c r="WOQ15" s="325"/>
      <c r="WOR15" s="325"/>
      <c r="WOS15" s="325"/>
      <c r="WOT15" s="325"/>
      <c r="WOU15" s="325"/>
      <c r="WOV15" s="325"/>
      <c r="WOW15" s="325"/>
      <c r="WOX15" s="325"/>
      <c r="WOY15" s="325"/>
      <c r="WOZ15" s="325"/>
      <c r="WPA15" s="325"/>
      <c r="WPB15" s="325"/>
      <c r="WPC15" s="325"/>
      <c r="WPD15" s="325"/>
      <c r="WPE15" s="325"/>
      <c r="WPF15" s="325"/>
      <c r="WPG15" s="325"/>
      <c r="WPH15" s="325"/>
      <c r="WPI15" s="325"/>
      <c r="WPJ15" s="325"/>
      <c r="WPK15" s="325"/>
      <c r="WPL15" s="325"/>
      <c r="WPM15" s="325"/>
      <c r="WPN15" s="325"/>
      <c r="WPO15" s="325"/>
      <c r="WPP15" s="325"/>
      <c r="WPQ15" s="325"/>
      <c r="WPR15" s="325"/>
      <c r="WPS15" s="325"/>
      <c r="WPT15" s="325"/>
      <c r="WPU15" s="325"/>
      <c r="WPV15" s="325"/>
      <c r="WPW15" s="325"/>
      <c r="WPX15" s="325"/>
      <c r="WPY15" s="325"/>
      <c r="WPZ15" s="325"/>
      <c r="WQA15" s="325"/>
      <c r="WQB15" s="325"/>
      <c r="WQC15" s="325"/>
      <c r="WQD15" s="325"/>
      <c r="WQE15" s="325"/>
      <c r="WQF15" s="325"/>
      <c r="WQG15" s="325"/>
      <c r="WQH15" s="325"/>
      <c r="WQI15" s="325"/>
      <c r="WQJ15" s="325"/>
      <c r="WQK15" s="325"/>
      <c r="WQL15" s="325"/>
      <c r="WQM15" s="325"/>
      <c r="WQN15" s="325"/>
      <c r="WQO15" s="325"/>
      <c r="WQP15" s="325"/>
      <c r="WQQ15" s="325"/>
      <c r="WQR15" s="325"/>
      <c r="WQS15" s="325"/>
      <c r="WQT15" s="325"/>
      <c r="WQU15" s="325"/>
      <c r="WQV15" s="325"/>
      <c r="WQW15" s="325"/>
      <c r="WQX15" s="325"/>
      <c r="WQY15" s="325"/>
      <c r="WQZ15" s="325"/>
      <c r="WRA15" s="325"/>
      <c r="WRB15" s="325"/>
      <c r="WRC15" s="325"/>
      <c r="WRD15" s="325"/>
      <c r="WRE15" s="325"/>
      <c r="WRF15" s="325"/>
      <c r="WRG15" s="325"/>
      <c r="WRH15" s="325"/>
      <c r="WRI15" s="325"/>
      <c r="WRJ15" s="325"/>
      <c r="WRK15" s="325"/>
      <c r="WRL15" s="325"/>
      <c r="WRM15" s="325"/>
      <c r="WRN15" s="325"/>
      <c r="WRO15" s="325"/>
      <c r="WRP15" s="325"/>
      <c r="WRQ15" s="325"/>
      <c r="WRR15" s="325"/>
      <c r="WRS15" s="325"/>
      <c r="WRT15" s="325"/>
      <c r="WRU15" s="325"/>
      <c r="WRV15" s="325"/>
      <c r="WRW15" s="325"/>
      <c r="WRX15" s="325"/>
      <c r="WRY15" s="325"/>
      <c r="WRZ15" s="325"/>
      <c r="WSA15" s="325"/>
      <c r="WSB15" s="325"/>
      <c r="WSC15" s="325"/>
      <c r="WSD15" s="325"/>
      <c r="WSE15" s="325"/>
      <c r="WSF15" s="325"/>
      <c r="WSG15" s="325"/>
      <c r="WSH15" s="325"/>
      <c r="WSI15" s="325"/>
      <c r="WSJ15" s="325"/>
      <c r="WSK15" s="325"/>
      <c r="WSL15" s="325"/>
      <c r="WSM15" s="325"/>
      <c r="WSN15" s="325"/>
      <c r="WSO15" s="325"/>
      <c r="WSP15" s="325"/>
      <c r="WSQ15" s="325"/>
      <c r="WSR15" s="325"/>
      <c r="WSS15" s="325"/>
      <c r="WST15" s="325"/>
      <c r="WSU15" s="325"/>
      <c r="WSV15" s="325"/>
      <c r="WSW15" s="325"/>
      <c r="WSX15" s="325"/>
      <c r="WSY15" s="325"/>
      <c r="WSZ15" s="325"/>
      <c r="WTA15" s="325"/>
      <c r="WTB15" s="325"/>
      <c r="WTC15" s="325"/>
      <c r="WTD15" s="325"/>
      <c r="WTE15" s="325"/>
      <c r="WTF15" s="325"/>
      <c r="WTG15" s="325"/>
      <c r="WTH15" s="325"/>
      <c r="WTI15" s="325"/>
      <c r="WTJ15" s="325"/>
      <c r="WTK15" s="325"/>
      <c r="WTL15" s="325"/>
      <c r="WTM15" s="325"/>
      <c r="WTN15" s="325"/>
      <c r="WTO15" s="325"/>
      <c r="WTP15" s="325"/>
      <c r="WTQ15" s="325"/>
      <c r="WTR15" s="325"/>
      <c r="WTS15" s="325"/>
      <c r="WTT15" s="325"/>
      <c r="WTU15" s="325"/>
      <c r="WTV15" s="325"/>
      <c r="WTW15" s="325"/>
      <c r="WTX15" s="325"/>
      <c r="WTY15" s="325"/>
      <c r="WTZ15" s="325"/>
      <c r="WUA15" s="325"/>
      <c r="WUB15" s="325"/>
      <c r="WUC15" s="325"/>
      <c r="WUD15" s="325"/>
      <c r="WUE15" s="325"/>
      <c r="WUF15" s="325"/>
      <c r="WUG15" s="325"/>
      <c r="WUH15" s="325"/>
      <c r="WUI15" s="325"/>
      <c r="WUJ15" s="325"/>
      <c r="WUK15" s="325"/>
      <c r="WUL15" s="325"/>
      <c r="WUM15" s="325"/>
      <c r="WUN15" s="325"/>
      <c r="WUO15" s="325"/>
      <c r="WUP15" s="325"/>
      <c r="WUQ15" s="325"/>
      <c r="WUR15" s="325"/>
      <c r="WUS15" s="325"/>
      <c r="WUT15" s="325"/>
      <c r="WUU15" s="325"/>
      <c r="WUV15" s="325"/>
      <c r="WUW15" s="325"/>
      <c r="WUX15" s="325"/>
      <c r="WUY15" s="325"/>
      <c r="WUZ15" s="325"/>
      <c r="WVA15" s="325"/>
      <c r="WVB15" s="325"/>
      <c r="WVC15" s="325"/>
      <c r="WVD15" s="325"/>
      <c r="WVE15" s="325"/>
      <c r="WVF15" s="325"/>
      <c r="WVG15" s="325"/>
      <c r="WVH15" s="325"/>
      <c r="WVI15" s="325"/>
      <c r="WVJ15" s="325"/>
      <c r="WVK15" s="325"/>
      <c r="WVL15" s="325"/>
      <c r="WVM15" s="325"/>
      <c r="WVN15" s="325"/>
      <c r="WVO15" s="325"/>
      <c r="WVP15" s="325"/>
      <c r="WVQ15" s="325"/>
      <c r="WVR15" s="325"/>
      <c r="WVS15" s="325"/>
      <c r="WVT15" s="325"/>
      <c r="WVU15" s="325"/>
      <c r="WVV15" s="325"/>
      <c r="WVW15" s="325"/>
      <c r="WVX15" s="325"/>
      <c r="WVY15" s="325"/>
      <c r="WVZ15" s="325"/>
      <c r="WWA15" s="325"/>
      <c r="WWB15" s="325"/>
      <c r="WWC15" s="325"/>
      <c r="WWD15" s="325"/>
      <c r="WWE15" s="325"/>
      <c r="WWF15" s="325"/>
      <c r="WWG15" s="325"/>
      <c r="WWH15" s="325"/>
      <c r="WWI15" s="325"/>
      <c r="WWJ15" s="325"/>
      <c r="WWK15" s="325"/>
      <c r="WWL15" s="325"/>
      <c r="WWM15" s="325"/>
      <c r="WWN15" s="325"/>
      <c r="WWO15" s="325"/>
      <c r="WWP15" s="325"/>
      <c r="WWQ15" s="325"/>
      <c r="WWR15" s="325"/>
      <c r="WWS15" s="325"/>
      <c r="WWT15" s="325"/>
      <c r="WWU15" s="325"/>
      <c r="WWV15" s="325"/>
      <c r="WWW15" s="325"/>
      <c r="WWX15" s="325"/>
      <c r="WWY15" s="325"/>
      <c r="WWZ15" s="325"/>
      <c r="WXA15" s="325"/>
      <c r="WXB15" s="325"/>
      <c r="WXC15" s="325"/>
      <c r="WXD15" s="325"/>
      <c r="WXE15" s="325"/>
      <c r="WXF15" s="325"/>
      <c r="WXG15" s="325"/>
      <c r="WXH15" s="325"/>
      <c r="WXI15" s="325"/>
      <c r="WXJ15" s="325"/>
      <c r="WXK15" s="325"/>
      <c r="WXL15" s="325"/>
      <c r="WXM15" s="325"/>
      <c r="WXN15" s="325"/>
      <c r="WXO15" s="325"/>
      <c r="WXP15" s="325"/>
      <c r="WXQ15" s="325"/>
      <c r="WXR15" s="325"/>
      <c r="WXS15" s="325"/>
      <c r="WXT15" s="325"/>
      <c r="WXU15" s="325"/>
      <c r="WXV15" s="325"/>
      <c r="WXW15" s="325"/>
      <c r="WXX15" s="325"/>
      <c r="WXY15" s="325"/>
      <c r="WXZ15" s="325"/>
      <c r="WYA15" s="325"/>
      <c r="WYB15" s="325"/>
      <c r="WYC15" s="325"/>
      <c r="WYD15" s="325"/>
      <c r="WYE15" s="325"/>
      <c r="WYF15" s="325"/>
      <c r="WYG15" s="325"/>
      <c r="WYH15" s="325"/>
      <c r="WYI15" s="325"/>
      <c r="WYJ15" s="325"/>
      <c r="WYK15" s="325"/>
      <c r="WYL15" s="325"/>
      <c r="WYM15" s="325"/>
      <c r="WYN15" s="325"/>
      <c r="WYO15" s="325"/>
      <c r="WYP15" s="325"/>
      <c r="WYQ15" s="325"/>
      <c r="WYR15" s="325"/>
      <c r="WYS15" s="325"/>
      <c r="WYT15" s="325"/>
      <c r="WYU15" s="325"/>
      <c r="WYV15" s="325"/>
      <c r="WYW15" s="325"/>
      <c r="WYX15" s="325"/>
      <c r="WYY15" s="325"/>
      <c r="WYZ15" s="325"/>
      <c r="WZA15" s="325"/>
      <c r="WZB15" s="325"/>
      <c r="WZC15" s="325"/>
      <c r="WZD15" s="325"/>
      <c r="WZE15" s="325"/>
      <c r="WZF15" s="325"/>
      <c r="WZG15" s="325"/>
      <c r="WZH15" s="325"/>
      <c r="WZI15" s="325"/>
      <c r="WZJ15" s="325"/>
      <c r="WZK15" s="325"/>
      <c r="WZL15" s="325"/>
      <c r="WZM15" s="325"/>
      <c r="WZN15" s="325"/>
      <c r="WZO15" s="325"/>
      <c r="WZP15" s="325"/>
      <c r="WZQ15" s="325"/>
      <c r="WZR15" s="325"/>
      <c r="WZS15" s="325"/>
      <c r="WZT15" s="325"/>
      <c r="WZU15" s="325"/>
      <c r="WZV15" s="325"/>
      <c r="WZW15" s="325"/>
      <c r="WZX15" s="325"/>
      <c r="WZY15" s="325"/>
      <c r="WZZ15" s="325"/>
      <c r="XAA15" s="325"/>
      <c r="XAB15" s="325"/>
      <c r="XAC15" s="325"/>
      <c r="XAD15" s="325"/>
      <c r="XAE15" s="325"/>
      <c r="XAF15" s="325"/>
      <c r="XAG15" s="325"/>
      <c r="XAH15" s="325"/>
      <c r="XAI15" s="325"/>
      <c r="XAJ15" s="325"/>
      <c r="XAK15" s="325"/>
      <c r="XAL15" s="325"/>
      <c r="XAM15" s="325"/>
      <c r="XAN15" s="325"/>
      <c r="XAO15" s="325"/>
      <c r="XAP15" s="325"/>
      <c r="XAQ15" s="325"/>
      <c r="XAR15" s="325"/>
      <c r="XAS15" s="325"/>
      <c r="XAT15" s="325"/>
      <c r="XAU15" s="325"/>
      <c r="XAV15" s="325"/>
      <c r="XAW15" s="325"/>
      <c r="XAX15" s="325"/>
      <c r="XAY15" s="325"/>
      <c r="XAZ15" s="325"/>
      <c r="XBA15" s="325"/>
      <c r="XBB15" s="325"/>
      <c r="XBC15" s="325"/>
      <c r="XBD15" s="325"/>
      <c r="XBE15" s="325"/>
      <c r="XBF15" s="325"/>
      <c r="XBG15" s="325"/>
      <c r="XBH15" s="325"/>
      <c r="XBI15" s="325"/>
      <c r="XBJ15" s="325"/>
      <c r="XBK15" s="325"/>
      <c r="XBL15" s="325"/>
      <c r="XBM15" s="325"/>
      <c r="XBN15" s="325"/>
      <c r="XBO15" s="325"/>
      <c r="XBP15" s="325"/>
      <c r="XBQ15" s="325"/>
      <c r="XBR15" s="325"/>
      <c r="XBS15" s="325"/>
      <c r="XBT15" s="325"/>
      <c r="XBU15" s="325"/>
      <c r="XBV15" s="325"/>
      <c r="XBW15" s="325"/>
      <c r="XBX15" s="325"/>
      <c r="XBY15" s="325"/>
      <c r="XBZ15" s="325"/>
      <c r="XCA15" s="325"/>
      <c r="XCB15" s="325"/>
      <c r="XCC15" s="325"/>
      <c r="XCD15" s="325"/>
      <c r="XCE15" s="325"/>
      <c r="XCF15" s="325"/>
      <c r="XCG15" s="325"/>
      <c r="XCH15" s="325"/>
      <c r="XCI15" s="325"/>
      <c r="XCJ15" s="325"/>
      <c r="XCK15" s="325"/>
      <c r="XCL15" s="325"/>
      <c r="XCM15" s="325"/>
      <c r="XCN15" s="325"/>
      <c r="XCO15" s="325"/>
      <c r="XCP15" s="325"/>
      <c r="XCQ15" s="325"/>
      <c r="XCR15" s="325"/>
      <c r="XCS15" s="325"/>
      <c r="XCT15" s="325"/>
      <c r="XCU15" s="325"/>
      <c r="XCV15" s="325"/>
      <c r="XCW15" s="325"/>
      <c r="XCX15" s="325"/>
      <c r="XCY15" s="325"/>
      <c r="XCZ15" s="325"/>
      <c r="XDA15" s="325"/>
      <c r="XDB15" s="325"/>
      <c r="XDC15" s="325"/>
      <c r="XDD15" s="325"/>
      <c r="XDE15" s="325"/>
      <c r="XDF15" s="325"/>
      <c r="XDG15" s="325"/>
      <c r="XDH15" s="325"/>
      <c r="XDI15" s="325"/>
      <c r="XDJ15" s="325"/>
      <c r="XDK15" s="325"/>
      <c r="XDL15" s="325"/>
      <c r="XDM15" s="325"/>
      <c r="XDN15" s="325"/>
      <c r="XDO15" s="325"/>
      <c r="XDP15" s="325"/>
      <c r="XDQ15" s="325"/>
      <c r="XDR15" s="325"/>
      <c r="XDS15" s="325"/>
      <c r="XDT15" s="325"/>
      <c r="XDU15" s="325"/>
      <c r="XDV15" s="325"/>
      <c r="XDW15" s="325"/>
      <c r="XDX15" s="325"/>
      <c r="XDY15" s="325"/>
      <c r="XDZ15" s="325"/>
      <c r="XEA15" s="325"/>
      <c r="XEB15" s="325"/>
      <c r="XEC15" s="325"/>
      <c r="XED15" s="325"/>
      <c r="XEE15" s="325"/>
      <c r="XEF15" s="325"/>
      <c r="XEG15" s="325"/>
      <c r="XEH15" s="325"/>
      <c r="XEI15" s="325"/>
      <c r="XEJ15" s="325"/>
      <c r="XEK15" s="325"/>
      <c r="XEL15" s="325"/>
      <c r="XEM15" s="325"/>
      <c r="XEN15" s="325"/>
      <c r="XEO15" s="325"/>
      <c r="XEP15" s="325"/>
      <c r="XEQ15" s="325"/>
      <c r="XER15" s="325"/>
      <c r="XES15" s="325"/>
      <c r="XET15" s="325"/>
      <c r="XEU15" s="325"/>
      <c r="XEV15" s="325"/>
      <c r="XEW15" s="325"/>
      <c r="XEX15" s="325"/>
      <c r="XEY15" s="325"/>
      <c r="XEZ15" s="325"/>
      <c r="XFA15" s="325"/>
      <c r="XFB15" s="325"/>
      <c r="XFC15" s="325"/>
      <c r="XFD15" s="325"/>
    </row>
    <row r="16" s="319" customFormat="1" ht="25.5" customHeight="1" spans="1:16384">
      <c r="A16" s="322" t="s">
        <v>17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  <c r="U16" s="325"/>
      <c r="V16" s="325"/>
      <c r="W16" s="325"/>
      <c r="X16" s="325"/>
      <c r="Y16" s="325"/>
      <c r="Z16" s="325"/>
      <c r="AA16" s="325"/>
      <c r="AB16" s="325"/>
      <c r="AC16" s="325"/>
      <c r="AD16" s="325"/>
      <c r="AE16" s="325"/>
      <c r="AF16" s="325"/>
      <c r="AG16" s="325"/>
      <c r="AH16" s="325"/>
      <c r="AI16" s="325"/>
      <c r="AJ16" s="325"/>
      <c r="AK16" s="325"/>
      <c r="AL16" s="325"/>
      <c r="AM16" s="325"/>
      <c r="AN16" s="325"/>
      <c r="AO16" s="325"/>
      <c r="AP16" s="325"/>
      <c r="AQ16" s="325"/>
      <c r="AR16" s="325"/>
      <c r="AS16" s="325"/>
      <c r="AT16" s="325"/>
      <c r="AU16" s="325"/>
      <c r="AV16" s="325"/>
      <c r="AW16" s="325"/>
      <c r="AX16" s="325"/>
      <c r="AY16" s="325"/>
      <c r="AZ16" s="325"/>
      <c r="BA16" s="325"/>
      <c r="BB16" s="325"/>
      <c r="BC16" s="325"/>
      <c r="BD16" s="325"/>
      <c r="BE16" s="325"/>
      <c r="BF16" s="325"/>
      <c r="BG16" s="325"/>
      <c r="BH16" s="325"/>
      <c r="BI16" s="325"/>
      <c r="BJ16" s="325"/>
      <c r="BK16" s="325"/>
      <c r="BL16" s="325"/>
      <c r="BM16" s="325"/>
      <c r="BN16" s="325"/>
      <c r="BO16" s="325"/>
      <c r="BP16" s="325"/>
      <c r="BQ16" s="325"/>
      <c r="BR16" s="325"/>
      <c r="BS16" s="325"/>
      <c r="BT16" s="325"/>
      <c r="BU16" s="325"/>
      <c r="BV16" s="325"/>
      <c r="BW16" s="325"/>
      <c r="BX16" s="325"/>
      <c r="BY16" s="325"/>
      <c r="BZ16" s="325"/>
      <c r="CA16" s="325"/>
      <c r="CB16" s="325"/>
      <c r="CC16" s="325"/>
      <c r="CD16" s="325"/>
      <c r="CE16" s="325"/>
      <c r="CF16" s="325"/>
      <c r="CG16" s="325"/>
      <c r="CH16" s="325"/>
      <c r="CI16" s="325"/>
      <c r="CJ16" s="325"/>
      <c r="CK16" s="325"/>
      <c r="CL16" s="325"/>
      <c r="CM16" s="325"/>
      <c r="CN16" s="325"/>
      <c r="CO16" s="325"/>
      <c r="CP16" s="325"/>
      <c r="CQ16" s="325"/>
      <c r="CR16" s="325"/>
      <c r="CS16" s="325"/>
      <c r="CT16" s="325"/>
      <c r="CU16" s="325"/>
      <c r="CV16" s="325"/>
      <c r="CW16" s="325"/>
      <c r="CX16" s="325"/>
      <c r="CY16" s="325"/>
      <c r="CZ16" s="325"/>
      <c r="DA16" s="325"/>
      <c r="DB16" s="325"/>
      <c r="DC16" s="325"/>
      <c r="DD16" s="325"/>
      <c r="DE16" s="325"/>
      <c r="DF16" s="325"/>
      <c r="DG16" s="325"/>
      <c r="DH16" s="325"/>
      <c r="DI16" s="325"/>
      <c r="DJ16" s="325"/>
      <c r="DK16" s="325"/>
      <c r="DL16" s="325"/>
      <c r="DM16" s="325"/>
      <c r="DN16" s="325"/>
      <c r="DO16" s="325"/>
      <c r="DP16" s="325"/>
      <c r="DQ16" s="325"/>
      <c r="DR16" s="325"/>
      <c r="DS16" s="325"/>
      <c r="DT16" s="325"/>
      <c r="DU16" s="325"/>
      <c r="DV16" s="325"/>
      <c r="DW16" s="325"/>
      <c r="DX16" s="325"/>
      <c r="DY16" s="325"/>
      <c r="DZ16" s="325"/>
      <c r="EA16" s="325"/>
      <c r="EB16" s="325"/>
      <c r="EC16" s="325"/>
      <c r="ED16" s="325"/>
      <c r="EE16" s="325"/>
      <c r="EF16" s="325"/>
      <c r="EG16" s="325"/>
      <c r="EH16" s="325"/>
      <c r="EI16" s="325"/>
      <c r="EJ16" s="325"/>
      <c r="EK16" s="325"/>
      <c r="EL16" s="325"/>
      <c r="EM16" s="325"/>
      <c r="EN16" s="325"/>
      <c r="EO16" s="325"/>
      <c r="EP16" s="325"/>
      <c r="EQ16" s="325"/>
      <c r="ER16" s="325"/>
      <c r="ES16" s="325"/>
      <c r="ET16" s="325"/>
      <c r="EU16" s="325"/>
      <c r="EV16" s="325"/>
      <c r="EW16" s="325"/>
      <c r="EX16" s="325"/>
      <c r="EY16" s="325"/>
      <c r="EZ16" s="325"/>
      <c r="FA16" s="325"/>
      <c r="FB16" s="325"/>
      <c r="FC16" s="325"/>
      <c r="FD16" s="325"/>
      <c r="FE16" s="325"/>
      <c r="FF16" s="325"/>
      <c r="FG16" s="325"/>
      <c r="FH16" s="325"/>
      <c r="FI16" s="325"/>
      <c r="FJ16" s="325"/>
      <c r="FK16" s="325"/>
      <c r="FL16" s="325"/>
      <c r="FM16" s="325"/>
      <c r="FN16" s="325"/>
      <c r="FO16" s="325"/>
      <c r="FP16" s="325"/>
      <c r="FQ16" s="325"/>
      <c r="FR16" s="325"/>
      <c r="FS16" s="325"/>
      <c r="FT16" s="325"/>
      <c r="FU16" s="325"/>
      <c r="FV16" s="325"/>
      <c r="FW16" s="325"/>
      <c r="FX16" s="325"/>
      <c r="FY16" s="325"/>
      <c r="FZ16" s="325"/>
      <c r="GA16" s="325"/>
      <c r="GB16" s="325"/>
      <c r="GC16" s="325"/>
      <c r="GD16" s="325"/>
      <c r="GE16" s="325"/>
      <c r="GF16" s="325"/>
      <c r="GG16" s="325"/>
      <c r="GH16" s="325"/>
      <c r="GI16" s="325"/>
      <c r="GJ16" s="325"/>
      <c r="GK16" s="325"/>
      <c r="GL16" s="325"/>
      <c r="GM16" s="325"/>
      <c r="GN16" s="325"/>
      <c r="GO16" s="325"/>
      <c r="GP16" s="325"/>
      <c r="GQ16" s="325"/>
      <c r="GR16" s="325"/>
      <c r="GS16" s="325"/>
      <c r="GT16" s="325"/>
      <c r="GU16" s="325"/>
      <c r="GV16" s="325"/>
      <c r="GW16" s="325"/>
      <c r="GX16" s="325"/>
      <c r="GY16" s="325"/>
      <c r="GZ16" s="325"/>
      <c r="HA16" s="325"/>
      <c r="HB16" s="325"/>
      <c r="HC16" s="325"/>
      <c r="HD16" s="325"/>
      <c r="HE16" s="325"/>
      <c r="HF16" s="325"/>
      <c r="HG16" s="325"/>
      <c r="HH16" s="325"/>
      <c r="HI16" s="325"/>
      <c r="HJ16" s="325"/>
      <c r="HK16" s="325"/>
      <c r="HL16" s="325"/>
      <c r="HM16" s="325"/>
      <c r="HN16" s="325"/>
      <c r="HO16" s="325"/>
      <c r="HP16" s="325"/>
      <c r="HQ16" s="325"/>
      <c r="HR16" s="325"/>
      <c r="HS16" s="325"/>
      <c r="HT16" s="325"/>
      <c r="HU16" s="325"/>
      <c r="HV16" s="325"/>
      <c r="HW16" s="325"/>
      <c r="HX16" s="325"/>
      <c r="HY16" s="325"/>
      <c r="HZ16" s="325"/>
      <c r="IA16" s="325"/>
      <c r="IB16" s="325"/>
      <c r="IC16" s="325"/>
      <c r="ID16" s="325"/>
      <c r="IE16" s="325"/>
      <c r="IF16" s="325"/>
      <c r="IG16" s="325"/>
      <c r="IH16" s="325"/>
      <c r="II16" s="325"/>
      <c r="IJ16" s="325"/>
      <c r="IK16" s="325"/>
      <c r="IL16" s="325"/>
      <c r="IM16" s="325"/>
      <c r="IN16" s="325"/>
      <c r="IO16" s="325"/>
      <c r="IP16" s="325"/>
      <c r="IQ16" s="325"/>
      <c r="IR16" s="325"/>
      <c r="IS16" s="325"/>
      <c r="IT16" s="325"/>
      <c r="IU16" s="325"/>
      <c r="IV16" s="325"/>
      <c r="IW16" s="325"/>
      <c r="IX16" s="325"/>
      <c r="IY16" s="325"/>
      <c r="IZ16" s="325"/>
      <c r="JA16" s="325"/>
      <c r="JB16" s="325"/>
      <c r="JC16" s="325"/>
      <c r="JD16" s="325"/>
      <c r="JE16" s="325"/>
      <c r="JF16" s="325"/>
      <c r="JG16" s="325"/>
      <c r="JH16" s="325"/>
      <c r="JI16" s="325"/>
      <c r="JJ16" s="325"/>
      <c r="JK16" s="325"/>
      <c r="JL16" s="325"/>
      <c r="JM16" s="325"/>
      <c r="JN16" s="325"/>
      <c r="JO16" s="325"/>
      <c r="JP16" s="325"/>
      <c r="JQ16" s="325"/>
      <c r="JR16" s="325"/>
      <c r="JS16" s="325"/>
      <c r="JT16" s="325"/>
      <c r="JU16" s="325"/>
      <c r="JV16" s="325"/>
      <c r="JW16" s="325"/>
      <c r="JX16" s="325"/>
      <c r="JY16" s="325"/>
      <c r="JZ16" s="325"/>
      <c r="KA16" s="325"/>
      <c r="KB16" s="325"/>
      <c r="KC16" s="325"/>
      <c r="KD16" s="325"/>
      <c r="KE16" s="325"/>
      <c r="KF16" s="325"/>
      <c r="KG16" s="325"/>
      <c r="KH16" s="325"/>
      <c r="KI16" s="325"/>
      <c r="KJ16" s="325"/>
      <c r="KK16" s="325"/>
      <c r="KL16" s="325"/>
      <c r="KM16" s="325"/>
      <c r="KN16" s="325"/>
      <c r="KO16" s="325"/>
      <c r="KP16" s="325"/>
      <c r="KQ16" s="325"/>
      <c r="KR16" s="325"/>
      <c r="KS16" s="325"/>
      <c r="KT16" s="325"/>
      <c r="KU16" s="325"/>
      <c r="KV16" s="325"/>
      <c r="KW16" s="325"/>
      <c r="KX16" s="325"/>
      <c r="KY16" s="325"/>
      <c r="KZ16" s="325"/>
      <c r="LA16" s="325"/>
      <c r="LB16" s="325"/>
      <c r="LC16" s="325"/>
      <c r="LD16" s="325"/>
      <c r="LE16" s="325"/>
      <c r="LF16" s="325"/>
      <c r="LG16" s="325"/>
      <c r="LH16" s="325"/>
      <c r="LI16" s="325"/>
      <c r="LJ16" s="325"/>
      <c r="LK16" s="325"/>
      <c r="LL16" s="325"/>
      <c r="LM16" s="325"/>
      <c r="LN16" s="325"/>
      <c r="LO16" s="325"/>
      <c r="LP16" s="325"/>
      <c r="LQ16" s="325"/>
      <c r="LR16" s="325"/>
      <c r="LS16" s="325"/>
      <c r="LT16" s="325"/>
      <c r="LU16" s="325"/>
      <c r="LV16" s="325"/>
      <c r="LW16" s="325"/>
      <c r="LX16" s="325"/>
      <c r="LY16" s="325"/>
      <c r="LZ16" s="325"/>
      <c r="MA16" s="325"/>
      <c r="MB16" s="325"/>
      <c r="MC16" s="325"/>
      <c r="MD16" s="325"/>
      <c r="ME16" s="325"/>
      <c r="MF16" s="325"/>
      <c r="MG16" s="325"/>
      <c r="MH16" s="325"/>
      <c r="MI16" s="325"/>
      <c r="MJ16" s="325"/>
      <c r="MK16" s="325"/>
      <c r="ML16" s="325"/>
      <c r="MM16" s="325"/>
      <c r="MN16" s="325"/>
      <c r="MO16" s="325"/>
      <c r="MP16" s="325"/>
      <c r="MQ16" s="325"/>
      <c r="MR16" s="325"/>
      <c r="MS16" s="325"/>
      <c r="MT16" s="325"/>
      <c r="MU16" s="325"/>
      <c r="MV16" s="325"/>
      <c r="MW16" s="325"/>
      <c r="MX16" s="325"/>
      <c r="MY16" s="325"/>
      <c r="MZ16" s="325"/>
      <c r="NA16" s="325"/>
      <c r="NB16" s="325"/>
      <c r="NC16" s="325"/>
      <c r="ND16" s="325"/>
      <c r="NE16" s="325"/>
      <c r="NF16" s="325"/>
      <c r="NG16" s="325"/>
      <c r="NH16" s="325"/>
      <c r="NI16" s="325"/>
      <c r="NJ16" s="325"/>
      <c r="NK16" s="325"/>
      <c r="NL16" s="325"/>
      <c r="NM16" s="325"/>
      <c r="NN16" s="325"/>
      <c r="NO16" s="325"/>
      <c r="NP16" s="325"/>
      <c r="NQ16" s="325"/>
      <c r="NR16" s="325"/>
      <c r="NS16" s="325"/>
      <c r="NT16" s="325"/>
      <c r="NU16" s="325"/>
      <c r="NV16" s="325"/>
      <c r="NW16" s="325"/>
      <c r="NX16" s="325"/>
      <c r="NY16" s="325"/>
      <c r="NZ16" s="325"/>
      <c r="OA16" s="325"/>
      <c r="OB16" s="325"/>
      <c r="OC16" s="325"/>
      <c r="OD16" s="325"/>
      <c r="OE16" s="325"/>
      <c r="OF16" s="325"/>
      <c r="OG16" s="325"/>
      <c r="OH16" s="325"/>
      <c r="OI16" s="325"/>
      <c r="OJ16" s="325"/>
      <c r="OK16" s="325"/>
      <c r="OL16" s="325"/>
      <c r="OM16" s="325"/>
      <c r="ON16" s="325"/>
      <c r="OO16" s="325"/>
      <c r="OP16" s="325"/>
      <c r="OQ16" s="325"/>
      <c r="OR16" s="325"/>
      <c r="OS16" s="325"/>
      <c r="OT16" s="325"/>
      <c r="OU16" s="325"/>
      <c r="OV16" s="325"/>
      <c r="OW16" s="325"/>
      <c r="OX16" s="325"/>
      <c r="OY16" s="325"/>
      <c r="OZ16" s="325"/>
      <c r="PA16" s="325"/>
      <c r="PB16" s="325"/>
      <c r="PC16" s="325"/>
      <c r="PD16" s="325"/>
      <c r="PE16" s="325"/>
      <c r="PF16" s="325"/>
      <c r="PG16" s="325"/>
      <c r="PH16" s="325"/>
      <c r="PI16" s="325"/>
      <c r="PJ16" s="325"/>
      <c r="PK16" s="325"/>
      <c r="PL16" s="325"/>
      <c r="PM16" s="325"/>
      <c r="PN16" s="325"/>
      <c r="PO16" s="325"/>
      <c r="PP16" s="325"/>
      <c r="PQ16" s="325"/>
      <c r="PR16" s="325"/>
      <c r="PS16" s="325"/>
      <c r="PT16" s="325"/>
      <c r="PU16" s="325"/>
      <c r="PV16" s="325"/>
      <c r="PW16" s="325"/>
      <c r="PX16" s="325"/>
      <c r="PY16" s="325"/>
      <c r="PZ16" s="325"/>
      <c r="QA16" s="325"/>
      <c r="QB16" s="325"/>
      <c r="QC16" s="325"/>
      <c r="QD16" s="325"/>
      <c r="QE16" s="325"/>
      <c r="QF16" s="325"/>
      <c r="QG16" s="325"/>
      <c r="QH16" s="325"/>
      <c r="QI16" s="325"/>
      <c r="QJ16" s="325"/>
      <c r="QK16" s="325"/>
      <c r="QL16" s="325"/>
      <c r="QM16" s="325"/>
      <c r="QN16" s="325"/>
      <c r="QO16" s="325"/>
      <c r="QP16" s="325"/>
      <c r="QQ16" s="325"/>
      <c r="QR16" s="325"/>
      <c r="QS16" s="325"/>
      <c r="QT16" s="325"/>
      <c r="QU16" s="325"/>
      <c r="QV16" s="325"/>
      <c r="QW16" s="325"/>
      <c r="QX16" s="325"/>
      <c r="QY16" s="325"/>
      <c r="QZ16" s="325"/>
      <c r="RA16" s="325"/>
      <c r="RB16" s="325"/>
      <c r="RC16" s="325"/>
      <c r="RD16" s="325"/>
      <c r="RE16" s="325"/>
      <c r="RF16" s="325"/>
      <c r="RG16" s="325"/>
      <c r="RH16" s="325"/>
      <c r="RI16" s="325"/>
      <c r="RJ16" s="325"/>
      <c r="RK16" s="325"/>
      <c r="RL16" s="325"/>
      <c r="RM16" s="325"/>
      <c r="RN16" s="325"/>
      <c r="RO16" s="325"/>
      <c r="RP16" s="325"/>
      <c r="RQ16" s="325"/>
      <c r="RR16" s="325"/>
      <c r="RS16" s="325"/>
      <c r="RT16" s="325"/>
      <c r="RU16" s="325"/>
      <c r="RV16" s="325"/>
      <c r="RW16" s="325"/>
      <c r="RX16" s="325"/>
      <c r="RY16" s="325"/>
      <c r="RZ16" s="325"/>
      <c r="SA16" s="325"/>
      <c r="SB16" s="325"/>
      <c r="SC16" s="325"/>
      <c r="SD16" s="325"/>
      <c r="SE16" s="325"/>
      <c r="SF16" s="325"/>
      <c r="SG16" s="325"/>
      <c r="SH16" s="325"/>
      <c r="SI16" s="325"/>
      <c r="SJ16" s="325"/>
      <c r="SK16" s="325"/>
      <c r="SL16" s="325"/>
      <c r="SM16" s="325"/>
      <c r="SN16" s="325"/>
      <c r="SO16" s="325"/>
      <c r="SP16" s="325"/>
      <c r="SQ16" s="325"/>
      <c r="SR16" s="325"/>
      <c r="SS16" s="325"/>
      <c r="ST16" s="325"/>
      <c r="SU16" s="325"/>
      <c r="SV16" s="325"/>
      <c r="SW16" s="325"/>
      <c r="SX16" s="325"/>
      <c r="SY16" s="325"/>
      <c r="SZ16" s="325"/>
      <c r="TA16" s="325"/>
      <c r="TB16" s="325"/>
      <c r="TC16" s="325"/>
      <c r="TD16" s="325"/>
      <c r="TE16" s="325"/>
      <c r="TF16" s="325"/>
      <c r="TG16" s="325"/>
      <c r="TH16" s="325"/>
      <c r="TI16" s="325"/>
      <c r="TJ16" s="325"/>
      <c r="TK16" s="325"/>
      <c r="TL16" s="325"/>
      <c r="TM16" s="325"/>
      <c r="TN16" s="325"/>
      <c r="TO16" s="325"/>
      <c r="TP16" s="325"/>
      <c r="TQ16" s="325"/>
      <c r="TR16" s="325"/>
      <c r="TS16" s="325"/>
      <c r="TT16" s="325"/>
      <c r="TU16" s="325"/>
      <c r="TV16" s="325"/>
      <c r="TW16" s="325"/>
      <c r="TX16" s="325"/>
      <c r="TY16" s="325"/>
      <c r="TZ16" s="325"/>
      <c r="UA16" s="325"/>
      <c r="UB16" s="325"/>
      <c r="UC16" s="325"/>
      <c r="UD16" s="325"/>
      <c r="UE16" s="325"/>
      <c r="UF16" s="325"/>
      <c r="UG16" s="325"/>
      <c r="UH16" s="325"/>
      <c r="UI16" s="325"/>
      <c r="UJ16" s="325"/>
      <c r="UK16" s="325"/>
      <c r="UL16" s="325"/>
      <c r="UM16" s="325"/>
      <c r="UN16" s="325"/>
      <c r="UO16" s="325"/>
      <c r="UP16" s="325"/>
      <c r="UQ16" s="325"/>
      <c r="UR16" s="325"/>
      <c r="US16" s="325"/>
      <c r="UT16" s="325"/>
      <c r="UU16" s="325"/>
      <c r="UV16" s="325"/>
      <c r="UW16" s="325"/>
      <c r="UX16" s="325"/>
      <c r="UY16" s="325"/>
      <c r="UZ16" s="325"/>
      <c r="VA16" s="325"/>
      <c r="VB16" s="325"/>
      <c r="VC16" s="325"/>
      <c r="VD16" s="325"/>
      <c r="VE16" s="325"/>
      <c r="VF16" s="325"/>
      <c r="VG16" s="325"/>
      <c r="VH16" s="325"/>
      <c r="VI16" s="325"/>
      <c r="VJ16" s="325"/>
      <c r="VK16" s="325"/>
      <c r="VL16" s="325"/>
      <c r="VM16" s="325"/>
      <c r="VN16" s="325"/>
      <c r="VO16" s="325"/>
      <c r="VP16" s="325"/>
      <c r="VQ16" s="325"/>
      <c r="VR16" s="325"/>
      <c r="VS16" s="325"/>
      <c r="VT16" s="325"/>
      <c r="VU16" s="325"/>
      <c r="VV16" s="325"/>
      <c r="VW16" s="325"/>
      <c r="VX16" s="325"/>
      <c r="VY16" s="325"/>
      <c r="VZ16" s="325"/>
      <c r="WA16" s="325"/>
      <c r="WB16" s="325"/>
      <c r="WC16" s="325"/>
      <c r="WD16" s="325"/>
      <c r="WE16" s="325"/>
      <c r="WF16" s="325"/>
      <c r="WG16" s="325"/>
      <c r="WH16" s="325"/>
      <c r="WI16" s="325"/>
      <c r="WJ16" s="325"/>
      <c r="WK16" s="325"/>
      <c r="WL16" s="325"/>
      <c r="WM16" s="325"/>
      <c r="WN16" s="325"/>
      <c r="WO16" s="325"/>
      <c r="WP16" s="325"/>
      <c r="WQ16" s="325"/>
      <c r="WR16" s="325"/>
      <c r="WS16" s="325"/>
      <c r="WT16" s="325"/>
      <c r="WU16" s="325"/>
      <c r="WV16" s="325"/>
      <c r="WW16" s="325"/>
      <c r="WX16" s="325"/>
      <c r="WY16" s="325"/>
      <c r="WZ16" s="325"/>
      <c r="XA16" s="325"/>
      <c r="XB16" s="325"/>
      <c r="XC16" s="325"/>
      <c r="XD16" s="325"/>
      <c r="XE16" s="325"/>
      <c r="XF16" s="325"/>
      <c r="XG16" s="325"/>
      <c r="XH16" s="325"/>
      <c r="XI16" s="325"/>
      <c r="XJ16" s="325"/>
      <c r="XK16" s="325"/>
      <c r="XL16" s="325"/>
      <c r="XM16" s="325"/>
      <c r="XN16" s="325"/>
      <c r="XO16" s="325"/>
      <c r="XP16" s="325"/>
      <c r="XQ16" s="325"/>
      <c r="XR16" s="325"/>
      <c r="XS16" s="325"/>
      <c r="XT16" s="325"/>
      <c r="XU16" s="325"/>
      <c r="XV16" s="325"/>
      <c r="XW16" s="325"/>
      <c r="XX16" s="325"/>
      <c r="XY16" s="325"/>
      <c r="XZ16" s="325"/>
      <c r="YA16" s="325"/>
      <c r="YB16" s="325"/>
      <c r="YC16" s="325"/>
      <c r="YD16" s="325"/>
      <c r="YE16" s="325"/>
      <c r="YF16" s="325"/>
      <c r="YG16" s="325"/>
      <c r="YH16" s="325"/>
      <c r="YI16" s="325"/>
      <c r="YJ16" s="325"/>
      <c r="YK16" s="325"/>
      <c r="YL16" s="325"/>
      <c r="YM16" s="325"/>
      <c r="YN16" s="325"/>
      <c r="YO16" s="325"/>
      <c r="YP16" s="325"/>
      <c r="YQ16" s="325"/>
      <c r="YR16" s="325"/>
      <c r="YS16" s="325"/>
      <c r="YT16" s="325"/>
      <c r="YU16" s="325"/>
      <c r="YV16" s="325"/>
      <c r="YW16" s="325"/>
      <c r="YX16" s="325"/>
      <c r="YY16" s="325"/>
      <c r="YZ16" s="325"/>
      <c r="ZA16" s="325"/>
      <c r="ZB16" s="325"/>
      <c r="ZC16" s="325"/>
      <c r="ZD16" s="325"/>
      <c r="ZE16" s="325"/>
      <c r="ZF16" s="325"/>
      <c r="ZG16" s="325"/>
      <c r="ZH16" s="325"/>
      <c r="ZI16" s="325"/>
      <c r="ZJ16" s="325"/>
      <c r="ZK16" s="325"/>
      <c r="ZL16" s="325"/>
      <c r="ZM16" s="325"/>
      <c r="ZN16" s="325"/>
      <c r="ZO16" s="325"/>
      <c r="ZP16" s="325"/>
      <c r="ZQ16" s="325"/>
      <c r="ZR16" s="325"/>
      <c r="ZS16" s="325"/>
      <c r="ZT16" s="325"/>
      <c r="ZU16" s="325"/>
      <c r="ZV16" s="325"/>
      <c r="ZW16" s="325"/>
      <c r="ZX16" s="325"/>
      <c r="ZY16" s="325"/>
      <c r="ZZ16" s="325"/>
      <c r="AAA16" s="325"/>
      <c r="AAB16" s="325"/>
      <c r="AAC16" s="325"/>
      <c r="AAD16" s="325"/>
      <c r="AAE16" s="325"/>
      <c r="AAF16" s="325"/>
      <c r="AAG16" s="325"/>
      <c r="AAH16" s="325"/>
      <c r="AAI16" s="325"/>
      <c r="AAJ16" s="325"/>
      <c r="AAK16" s="325"/>
      <c r="AAL16" s="325"/>
      <c r="AAM16" s="325"/>
      <c r="AAN16" s="325"/>
      <c r="AAO16" s="325"/>
      <c r="AAP16" s="325"/>
      <c r="AAQ16" s="325"/>
      <c r="AAR16" s="325"/>
      <c r="AAS16" s="325"/>
      <c r="AAT16" s="325"/>
      <c r="AAU16" s="325"/>
      <c r="AAV16" s="325"/>
      <c r="AAW16" s="325"/>
      <c r="AAX16" s="325"/>
      <c r="AAY16" s="325"/>
      <c r="AAZ16" s="325"/>
      <c r="ABA16" s="325"/>
      <c r="ABB16" s="325"/>
      <c r="ABC16" s="325"/>
      <c r="ABD16" s="325"/>
      <c r="ABE16" s="325"/>
      <c r="ABF16" s="325"/>
      <c r="ABG16" s="325"/>
      <c r="ABH16" s="325"/>
      <c r="ABI16" s="325"/>
      <c r="ABJ16" s="325"/>
      <c r="ABK16" s="325"/>
      <c r="ABL16" s="325"/>
      <c r="ABM16" s="325"/>
      <c r="ABN16" s="325"/>
      <c r="ABO16" s="325"/>
      <c r="ABP16" s="325"/>
      <c r="ABQ16" s="325"/>
      <c r="ABR16" s="325"/>
      <c r="ABS16" s="325"/>
      <c r="ABT16" s="325"/>
      <c r="ABU16" s="325"/>
      <c r="ABV16" s="325"/>
      <c r="ABW16" s="325"/>
      <c r="ABX16" s="325"/>
      <c r="ABY16" s="325"/>
      <c r="ABZ16" s="325"/>
      <c r="ACA16" s="325"/>
      <c r="ACB16" s="325"/>
      <c r="ACC16" s="325"/>
      <c r="ACD16" s="325"/>
      <c r="ACE16" s="325"/>
      <c r="ACF16" s="325"/>
      <c r="ACG16" s="325"/>
      <c r="ACH16" s="325"/>
      <c r="ACI16" s="325"/>
      <c r="ACJ16" s="325"/>
      <c r="ACK16" s="325"/>
      <c r="ACL16" s="325"/>
      <c r="ACM16" s="325"/>
      <c r="ACN16" s="325"/>
      <c r="ACO16" s="325"/>
      <c r="ACP16" s="325"/>
      <c r="ACQ16" s="325"/>
      <c r="ACR16" s="325"/>
      <c r="ACS16" s="325"/>
      <c r="ACT16" s="325"/>
      <c r="ACU16" s="325"/>
      <c r="ACV16" s="325"/>
      <c r="ACW16" s="325"/>
      <c r="ACX16" s="325"/>
      <c r="ACY16" s="325"/>
      <c r="ACZ16" s="325"/>
      <c r="ADA16" s="325"/>
      <c r="ADB16" s="325"/>
      <c r="ADC16" s="325"/>
      <c r="ADD16" s="325"/>
      <c r="ADE16" s="325"/>
      <c r="ADF16" s="325"/>
      <c r="ADG16" s="325"/>
      <c r="ADH16" s="325"/>
      <c r="ADI16" s="325"/>
      <c r="ADJ16" s="325"/>
      <c r="ADK16" s="325"/>
      <c r="ADL16" s="325"/>
      <c r="ADM16" s="325"/>
      <c r="ADN16" s="325"/>
      <c r="ADO16" s="325"/>
      <c r="ADP16" s="325"/>
      <c r="ADQ16" s="325"/>
      <c r="ADR16" s="325"/>
      <c r="ADS16" s="325"/>
      <c r="ADT16" s="325"/>
      <c r="ADU16" s="325"/>
      <c r="ADV16" s="325"/>
      <c r="ADW16" s="325"/>
      <c r="ADX16" s="325"/>
      <c r="ADY16" s="325"/>
      <c r="ADZ16" s="325"/>
      <c r="AEA16" s="325"/>
      <c r="AEB16" s="325"/>
      <c r="AEC16" s="325"/>
      <c r="AED16" s="325"/>
      <c r="AEE16" s="325"/>
      <c r="AEF16" s="325"/>
      <c r="AEG16" s="325"/>
      <c r="AEH16" s="325"/>
      <c r="AEI16" s="325"/>
      <c r="AEJ16" s="325"/>
      <c r="AEK16" s="325"/>
      <c r="AEL16" s="325"/>
      <c r="AEM16" s="325"/>
      <c r="AEN16" s="325"/>
      <c r="AEO16" s="325"/>
      <c r="AEP16" s="325"/>
      <c r="AEQ16" s="325"/>
      <c r="AER16" s="325"/>
      <c r="AES16" s="325"/>
      <c r="AET16" s="325"/>
      <c r="AEU16" s="325"/>
      <c r="AEV16" s="325"/>
      <c r="AEW16" s="325"/>
      <c r="AEX16" s="325"/>
      <c r="AEY16" s="325"/>
      <c r="AEZ16" s="325"/>
      <c r="AFA16" s="325"/>
      <c r="AFB16" s="325"/>
      <c r="AFC16" s="325"/>
      <c r="AFD16" s="325"/>
      <c r="AFE16" s="325"/>
      <c r="AFF16" s="325"/>
      <c r="AFG16" s="325"/>
      <c r="AFH16" s="325"/>
      <c r="AFI16" s="325"/>
      <c r="AFJ16" s="325"/>
      <c r="AFK16" s="325"/>
      <c r="AFL16" s="325"/>
      <c r="AFM16" s="325"/>
      <c r="AFN16" s="325"/>
      <c r="AFO16" s="325"/>
      <c r="AFP16" s="325"/>
      <c r="AFQ16" s="325"/>
      <c r="AFR16" s="325"/>
      <c r="AFS16" s="325"/>
      <c r="AFT16" s="325"/>
      <c r="AFU16" s="325"/>
      <c r="AFV16" s="325"/>
      <c r="AFW16" s="325"/>
      <c r="AFX16" s="325"/>
      <c r="AFY16" s="325"/>
      <c r="AFZ16" s="325"/>
      <c r="AGA16" s="325"/>
      <c r="AGB16" s="325"/>
      <c r="AGC16" s="325"/>
      <c r="AGD16" s="325"/>
      <c r="AGE16" s="325"/>
      <c r="AGF16" s="325"/>
      <c r="AGG16" s="325"/>
      <c r="AGH16" s="325"/>
      <c r="AGI16" s="325"/>
      <c r="AGJ16" s="325"/>
      <c r="AGK16" s="325"/>
      <c r="AGL16" s="325"/>
      <c r="AGM16" s="325"/>
      <c r="AGN16" s="325"/>
      <c r="AGO16" s="325"/>
      <c r="AGP16" s="325"/>
      <c r="AGQ16" s="325"/>
      <c r="AGR16" s="325"/>
      <c r="AGS16" s="325"/>
      <c r="AGT16" s="325"/>
      <c r="AGU16" s="325"/>
      <c r="AGV16" s="325"/>
      <c r="AGW16" s="325"/>
      <c r="AGX16" s="325"/>
      <c r="AGY16" s="325"/>
      <c r="AGZ16" s="325"/>
      <c r="AHA16" s="325"/>
      <c r="AHB16" s="325"/>
      <c r="AHC16" s="325"/>
      <c r="AHD16" s="325"/>
      <c r="AHE16" s="325"/>
      <c r="AHF16" s="325"/>
      <c r="AHG16" s="325"/>
      <c r="AHH16" s="325"/>
      <c r="AHI16" s="325"/>
      <c r="AHJ16" s="325"/>
      <c r="AHK16" s="325"/>
      <c r="AHL16" s="325"/>
      <c r="AHM16" s="325"/>
      <c r="AHN16" s="325"/>
      <c r="AHO16" s="325"/>
      <c r="AHP16" s="325"/>
      <c r="AHQ16" s="325"/>
      <c r="AHR16" s="325"/>
      <c r="AHS16" s="325"/>
      <c r="AHT16" s="325"/>
      <c r="AHU16" s="325"/>
      <c r="AHV16" s="325"/>
      <c r="AHW16" s="325"/>
      <c r="AHX16" s="325"/>
      <c r="AHY16" s="325"/>
      <c r="AHZ16" s="325"/>
      <c r="AIA16" s="325"/>
      <c r="AIB16" s="325"/>
      <c r="AIC16" s="325"/>
      <c r="AID16" s="325"/>
      <c r="AIE16" s="325"/>
      <c r="AIF16" s="325"/>
      <c r="AIG16" s="325"/>
      <c r="AIH16" s="325"/>
      <c r="AII16" s="325"/>
      <c r="AIJ16" s="325"/>
      <c r="AIK16" s="325"/>
      <c r="AIL16" s="325"/>
      <c r="AIM16" s="325"/>
      <c r="AIN16" s="325"/>
      <c r="AIO16" s="325"/>
      <c r="AIP16" s="325"/>
      <c r="AIQ16" s="325"/>
      <c r="AIR16" s="325"/>
      <c r="AIS16" s="325"/>
      <c r="AIT16" s="325"/>
      <c r="AIU16" s="325"/>
      <c r="AIV16" s="325"/>
      <c r="AIW16" s="325"/>
      <c r="AIX16" s="325"/>
      <c r="AIY16" s="325"/>
      <c r="AIZ16" s="325"/>
      <c r="AJA16" s="325"/>
      <c r="AJB16" s="325"/>
      <c r="AJC16" s="325"/>
      <c r="AJD16" s="325"/>
      <c r="AJE16" s="325"/>
      <c r="AJF16" s="325"/>
      <c r="AJG16" s="325"/>
      <c r="AJH16" s="325"/>
      <c r="AJI16" s="325"/>
      <c r="AJJ16" s="325"/>
      <c r="AJK16" s="325"/>
      <c r="AJL16" s="325"/>
      <c r="AJM16" s="325"/>
      <c r="AJN16" s="325"/>
      <c r="AJO16" s="325"/>
      <c r="AJP16" s="325"/>
      <c r="AJQ16" s="325"/>
      <c r="AJR16" s="325"/>
      <c r="AJS16" s="325"/>
      <c r="AJT16" s="325"/>
      <c r="AJU16" s="325"/>
      <c r="AJV16" s="325"/>
      <c r="AJW16" s="325"/>
      <c r="AJX16" s="325"/>
      <c r="AJY16" s="325"/>
      <c r="AJZ16" s="325"/>
      <c r="AKA16" s="325"/>
      <c r="AKB16" s="325"/>
      <c r="AKC16" s="325"/>
      <c r="AKD16" s="325"/>
      <c r="AKE16" s="325"/>
      <c r="AKF16" s="325"/>
      <c r="AKG16" s="325"/>
      <c r="AKH16" s="325"/>
      <c r="AKI16" s="325"/>
      <c r="AKJ16" s="325"/>
      <c r="AKK16" s="325"/>
      <c r="AKL16" s="325"/>
      <c r="AKM16" s="325"/>
      <c r="AKN16" s="325"/>
      <c r="AKO16" s="325"/>
      <c r="AKP16" s="325"/>
      <c r="AKQ16" s="325"/>
      <c r="AKR16" s="325"/>
      <c r="AKS16" s="325"/>
      <c r="AKT16" s="325"/>
      <c r="AKU16" s="325"/>
      <c r="AKV16" s="325"/>
      <c r="AKW16" s="325"/>
      <c r="AKX16" s="325"/>
      <c r="AKY16" s="325"/>
      <c r="AKZ16" s="325"/>
      <c r="ALA16" s="325"/>
      <c r="ALB16" s="325"/>
      <c r="ALC16" s="325"/>
      <c r="ALD16" s="325"/>
      <c r="ALE16" s="325"/>
      <c r="ALF16" s="325"/>
      <c r="ALG16" s="325"/>
      <c r="ALH16" s="325"/>
      <c r="ALI16" s="325"/>
      <c r="ALJ16" s="325"/>
      <c r="ALK16" s="325"/>
      <c r="ALL16" s="325"/>
      <c r="ALM16" s="325"/>
      <c r="ALN16" s="325"/>
      <c r="ALO16" s="325"/>
      <c r="ALP16" s="325"/>
      <c r="ALQ16" s="325"/>
      <c r="ALR16" s="325"/>
      <c r="ALS16" s="325"/>
      <c r="ALT16" s="325"/>
      <c r="ALU16" s="325"/>
      <c r="ALV16" s="325"/>
      <c r="ALW16" s="325"/>
      <c r="ALX16" s="325"/>
      <c r="ALY16" s="325"/>
      <c r="ALZ16" s="325"/>
      <c r="AMA16" s="325"/>
      <c r="AMB16" s="325"/>
      <c r="AMC16" s="325"/>
      <c r="AMD16" s="325"/>
      <c r="AME16" s="325"/>
      <c r="AMF16" s="325"/>
      <c r="AMG16" s="325"/>
      <c r="AMH16" s="325"/>
      <c r="AMI16" s="325"/>
      <c r="AMJ16" s="325"/>
      <c r="AMK16" s="325"/>
      <c r="AML16" s="325"/>
      <c r="AMM16" s="325"/>
      <c r="AMN16" s="325"/>
      <c r="AMO16" s="325"/>
      <c r="AMP16" s="325"/>
      <c r="AMQ16" s="325"/>
      <c r="AMR16" s="325"/>
      <c r="AMS16" s="325"/>
      <c r="AMT16" s="325"/>
      <c r="AMU16" s="325"/>
      <c r="AMV16" s="325"/>
      <c r="AMW16" s="325"/>
      <c r="AMX16" s="325"/>
      <c r="AMY16" s="325"/>
      <c r="AMZ16" s="325"/>
      <c r="ANA16" s="325"/>
      <c r="ANB16" s="325"/>
      <c r="ANC16" s="325"/>
      <c r="AND16" s="325"/>
      <c r="ANE16" s="325"/>
      <c r="ANF16" s="325"/>
      <c r="ANG16" s="325"/>
      <c r="ANH16" s="325"/>
      <c r="ANI16" s="325"/>
      <c r="ANJ16" s="325"/>
      <c r="ANK16" s="325"/>
      <c r="ANL16" s="325"/>
      <c r="ANM16" s="325"/>
      <c r="ANN16" s="325"/>
      <c r="ANO16" s="325"/>
      <c r="ANP16" s="325"/>
      <c r="ANQ16" s="325"/>
      <c r="ANR16" s="325"/>
      <c r="ANS16" s="325"/>
      <c r="ANT16" s="325"/>
      <c r="ANU16" s="325"/>
      <c r="ANV16" s="325"/>
      <c r="ANW16" s="325"/>
      <c r="ANX16" s="325"/>
      <c r="ANY16" s="325"/>
      <c r="ANZ16" s="325"/>
      <c r="AOA16" s="325"/>
      <c r="AOB16" s="325"/>
      <c r="AOC16" s="325"/>
      <c r="AOD16" s="325"/>
      <c r="AOE16" s="325"/>
      <c r="AOF16" s="325"/>
      <c r="AOG16" s="325"/>
      <c r="AOH16" s="325"/>
      <c r="AOI16" s="325"/>
      <c r="AOJ16" s="325"/>
      <c r="AOK16" s="325"/>
      <c r="AOL16" s="325"/>
      <c r="AOM16" s="325"/>
      <c r="AON16" s="325"/>
      <c r="AOO16" s="325"/>
      <c r="AOP16" s="325"/>
      <c r="AOQ16" s="325"/>
      <c r="AOR16" s="325"/>
      <c r="AOS16" s="325"/>
      <c r="AOT16" s="325"/>
      <c r="AOU16" s="325"/>
      <c r="AOV16" s="325"/>
      <c r="AOW16" s="325"/>
      <c r="AOX16" s="325"/>
      <c r="AOY16" s="325"/>
      <c r="AOZ16" s="325"/>
      <c r="APA16" s="325"/>
      <c r="APB16" s="325"/>
      <c r="APC16" s="325"/>
      <c r="APD16" s="325"/>
      <c r="APE16" s="325"/>
      <c r="APF16" s="325"/>
      <c r="APG16" s="325"/>
      <c r="APH16" s="325"/>
      <c r="API16" s="325"/>
      <c r="APJ16" s="325"/>
      <c r="APK16" s="325"/>
      <c r="APL16" s="325"/>
      <c r="APM16" s="325"/>
      <c r="APN16" s="325"/>
      <c r="APO16" s="325"/>
      <c r="APP16" s="325"/>
      <c r="APQ16" s="325"/>
      <c r="APR16" s="325"/>
      <c r="APS16" s="325"/>
      <c r="APT16" s="325"/>
      <c r="APU16" s="325"/>
      <c r="APV16" s="325"/>
      <c r="APW16" s="325"/>
      <c r="APX16" s="325"/>
      <c r="APY16" s="325"/>
      <c r="APZ16" s="325"/>
      <c r="AQA16" s="325"/>
      <c r="AQB16" s="325"/>
      <c r="AQC16" s="325"/>
      <c r="AQD16" s="325"/>
      <c r="AQE16" s="325"/>
      <c r="AQF16" s="325"/>
      <c r="AQG16" s="325"/>
      <c r="AQH16" s="325"/>
      <c r="AQI16" s="325"/>
      <c r="AQJ16" s="325"/>
      <c r="AQK16" s="325"/>
      <c r="AQL16" s="325"/>
      <c r="AQM16" s="325"/>
      <c r="AQN16" s="325"/>
      <c r="AQO16" s="325"/>
      <c r="AQP16" s="325"/>
      <c r="AQQ16" s="325"/>
      <c r="AQR16" s="325"/>
      <c r="AQS16" s="325"/>
      <c r="AQT16" s="325"/>
      <c r="AQU16" s="325"/>
      <c r="AQV16" s="325"/>
      <c r="AQW16" s="325"/>
      <c r="AQX16" s="325"/>
      <c r="AQY16" s="325"/>
      <c r="AQZ16" s="325"/>
      <c r="ARA16" s="325"/>
      <c r="ARB16" s="325"/>
      <c r="ARC16" s="325"/>
      <c r="ARD16" s="325"/>
      <c r="ARE16" s="325"/>
      <c r="ARF16" s="325"/>
      <c r="ARG16" s="325"/>
      <c r="ARH16" s="325"/>
      <c r="ARI16" s="325"/>
      <c r="ARJ16" s="325"/>
      <c r="ARK16" s="325"/>
      <c r="ARL16" s="325"/>
      <c r="ARM16" s="325"/>
      <c r="ARN16" s="325"/>
      <c r="ARO16" s="325"/>
      <c r="ARP16" s="325"/>
      <c r="ARQ16" s="325"/>
      <c r="ARR16" s="325"/>
      <c r="ARS16" s="325"/>
      <c r="ART16" s="325"/>
      <c r="ARU16" s="325"/>
      <c r="ARV16" s="325"/>
      <c r="ARW16" s="325"/>
      <c r="ARX16" s="325"/>
      <c r="ARY16" s="325"/>
      <c r="ARZ16" s="325"/>
      <c r="ASA16" s="325"/>
      <c r="ASB16" s="325"/>
      <c r="ASC16" s="325"/>
      <c r="ASD16" s="325"/>
      <c r="ASE16" s="325"/>
      <c r="ASF16" s="325"/>
      <c r="ASG16" s="325"/>
      <c r="ASH16" s="325"/>
      <c r="ASI16" s="325"/>
      <c r="ASJ16" s="325"/>
      <c r="ASK16" s="325"/>
      <c r="ASL16" s="325"/>
      <c r="ASM16" s="325"/>
      <c r="ASN16" s="325"/>
      <c r="ASO16" s="325"/>
      <c r="ASP16" s="325"/>
      <c r="ASQ16" s="325"/>
      <c r="ASR16" s="325"/>
      <c r="ASS16" s="325"/>
      <c r="AST16" s="325"/>
      <c r="ASU16" s="325"/>
      <c r="ASV16" s="325"/>
      <c r="ASW16" s="325"/>
      <c r="ASX16" s="325"/>
      <c r="ASY16" s="325"/>
      <c r="ASZ16" s="325"/>
      <c r="ATA16" s="325"/>
      <c r="ATB16" s="325"/>
      <c r="ATC16" s="325"/>
      <c r="ATD16" s="325"/>
      <c r="ATE16" s="325"/>
      <c r="ATF16" s="325"/>
      <c r="ATG16" s="325"/>
      <c r="ATH16" s="325"/>
      <c r="ATI16" s="325"/>
      <c r="ATJ16" s="325"/>
      <c r="ATK16" s="325"/>
      <c r="ATL16" s="325"/>
      <c r="ATM16" s="325"/>
      <c r="ATN16" s="325"/>
      <c r="ATO16" s="325"/>
      <c r="ATP16" s="325"/>
      <c r="ATQ16" s="325"/>
      <c r="ATR16" s="325"/>
      <c r="ATS16" s="325"/>
      <c r="ATT16" s="325"/>
      <c r="ATU16" s="325"/>
      <c r="ATV16" s="325"/>
      <c r="ATW16" s="325"/>
      <c r="ATX16" s="325"/>
      <c r="ATY16" s="325"/>
      <c r="ATZ16" s="325"/>
      <c r="AUA16" s="325"/>
      <c r="AUB16" s="325"/>
      <c r="AUC16" s="325"/>
      <c r="AUD16" s="325"/>
      <c r="AUE16" s="325"/>
      <c r="AUF16" s="325"/>
      <c r="AUG16" s="325"/>
      <c r="AUH16" s="325"/>
      <c r="AUI16" s="325"/>
      <c r="AUJ16" s="325"/>
      <c r="AUK16" s="325"/>
      <c r="AUL16" s="325"/>
      <c r="AUM16" s="325"/>
      <c r="AUN16" s="325"/>
      <c r="AUO16" s="325"/>
      <c r="AUP16" s="325"/>
      <c r="AUQ16" s="325"/>
      <c r="AUR16" s="325"/>
      <c r="AUS16" s="325"/>
      <c r="AUT16" s="325"/>
      <c r="AUU16" s="325"/>
      <c r="AUV16" s="325"/>
      <c r="AUW16" s="325"/>
      <c r="AUX16" s="325"/>
      <c r="AUY16" s="325"/>
      <c r="AUZ16" s="325"/>
      <c r="AVA16" s="325"/>
      <c r="AVB16" s="325"/>
      <c r="AVC16" s="325"/>
      <c r="AVD16" s="325"/>
      <c r="AVE16" s="325"/>
      <c r="AVF16" s="325"/>
      <c r="AVG16" s="325"/>
      <c r="AVH16" s="325"/>
      <c r="AVI16" s="325"/>
      <c r="AVJ16" s="325"/>
      <c r="AVK16" s="325"/>
      <c r="AVL16" s="325"/>
      <c r="AVM16" s="325"/>
      <c r="AVN16" s="325"/>
      <c r="AVO16" s="325"/>
      <c r="AVP16" s="325"/>
      <c r="AVQ16" s="325"/>
      <c r="AVR16" s="325"/>
      <c r="AVS16" s="325"/>
      <c r="AVT16" s="325"/>
      <c r="AVU16" s="325"/>
      <c r="AVV16" s="325"/>
      <c r="AVW16" s="325"/>
      <c r="AVX16" s="325"/>
      <c r="AVY16" s="325"/>
      <c r="AVZ16" s="325"/>
      <c r="AWA16" s="325"/>
      <c r="AWB16" s="325"/>
      <c r="AWC16" s="325"/>
      <c r="AWD16" s="325"/>
      <c r="AWE16" s="325"/>
      <c r="AWF16" s="325"/>
      <c r="AWG16" s="325"/>
      <c r="AWH16" s="325"/>
      <c r="AWI16" s="325"/>
      <c r="AWJ16" s="325"/>
      <c r="AWK16" s="325"/>
      <c r="AWL16" s="325"/>
      <c r="AWM16" s="325"/>
      <c r="AWN16" s="325"/>
      <c r="AWO16" s="325"/>
      <c r="AWP16" s="325"/>
      <c r="AWQ16" s="325"/>
      <c r="AWR16" s="325"/>
      <c r="AWS16" s="325"/>
      <c r="AWT16" s="325"/>
      <c r="AWU16" s="325"/>
      <c r="AWV16" s="325"/>
      <c r="AWW16" s="325"/>
      <c r="AWX16" s="325"/>
      <c r="AWY16" s="325"/>
      <c r="AWZ16" s="325"/>
      <c r="AXA16" s="325"/>
      <c r="AXB16" s="325"/>
      <c r="AXC16" s="325"/>
      <c r="AXD16" s="325"/>
      <c r="AXE16" s="325"/>
      <c r="AXF16" s="325"/>
      <c r="AXG16" s="325"/>
      <c r="AXH16" s="325"/>
      <c r="AXI16" s="325"/>
      <c r="AXJ16" s="325"/>
      <c r="AXK16" s="325"/>
      <c r="AXL16" s="325"/>
      <c r="AXM16" s="325"/>
      <c r="AXN16" s="325"/>
      <c r="AXO16" s="325"/>
      <c r="AXP16" s="325"/>
      <c r="AXQ16" s="325"/>
      <c r="AXR16" s="325"/>
      <c r="AXS16" s="325"/>
      <c r="AXT16" s="325"/>
      <c r="AXU16" s="325"/>
      <c r="AXV16" s="325"/>
      <c r="AXW16" s="325"/>
      <c r="AXX16" s="325"/>
      <c r="AXY16" s="325"/>
      <c r="AXZ16" s="325"/>
      <c r="AYA16" s="325"/>
      <c r="AYB16" s="325"/>
      <c r="AYC16" s="325"/>
      <c r="AYD16" s="325"/>
      <c r="AYE16" s="325"/>
      <c r="AYF16" s="325"/>
      <c r="AYG16" s="325"/>
      <c r="AYH16" s="325"/>
      <c r="AYI16" s="325"/>
      <c r="AYJ16" s="325"/>
      <c r="AYK16" s="325"/>
      <c r="AYL16" s="325"/>
      <c r="AYM16" s="325"/>
      <c r="AYN16" s="325"/>
      <c r="AYO16" s="325"/>
      <c r="AYP16" s="325"/>
      <c r="AYQ16" s="325"/>
      <c r="AYR16" s="325"/>
      <c r="AYS16" s="325"/>
      <c r="AYT16" s="325"/>
      <c r="AYU16" s="325"/>
      <c r="AYV16" s="325"/>
      <c r="AYW16" s="325"/>
      <c r="AYX16" s="325"/>
      <c r="AYY16" s="325"/>
      <c r="AYZ16" s="325"/>
      <c r="AZA16" s="325"/>
      <c r="AZB16" s="325"/>
      <c r="AZC16" s="325"/>
      <c r="AZD16" s="325"/>
      <c r="AZE16" s="325"/>
      <c r="AZF16" s="325"/>
      <c r="AZG16" s="325"/>
      <c r="AZH16" s="325"/>
      <c r="AZI16" s="325"/>
      <c r="AZJ16" s="325"/>
      <c r="AZK16" s="325"/>
      <c r="AZL16" s="325"/>
      <c r="AZM16" s="325"/>
      <c r="AZN16" s="325"/>
      <c r="AZO16" s="325"/>
      <c r="AZP16" s="325"/>
      <c r="AZQ16" s="325"/>
      <c r="AZR16" s="325"/>
      <c r="AZS16" s="325"/>
      <c r="AZT16" s="325"/>
      <c r="AZU16" s="325"/>
      <c r="AZV16" s="325"/>
      <c r="AZW16" s="325"/>
      <c r="AZX16" s="325"/>
      <c r="AZY16" s="325"/>
      <c r="AZZ16" s="325"/>
      <c r="BAA16" s="325"/>
      <c r="BAB16" s="325"/>
      <c r="BAC16" s="325"/>
      <c r="BAD16" s="325"/>
      <c r="BAE16" s="325"/>
      <c r="BAF16" s="325"/>
      <c r="BAG16" s="325"/>
      <c r="BAH16" s="325"/>
      <c r="BAI16" s="325"/>
      <c r="BAJ16" s="325"/>
      <c r="BAK16" s="325"/>
      <c r="BAL16" s="325"/>
      <c r="BAM16" s="325"/>
      <c r="BAN16" s="325"/>
      <c r="BAO16" s="325"/>
      <c r="BAP16" s="325"/>
      <c r="BAQ16" s="325"/>
      <c r="BAR16" s="325"/>
      <c r="BAS16" s="325"/>
      <c r="BAT16" s="325"/>
      <c r="BAU16" s="325"/>
      <c r="BAV16" s="325"/>
      <c r="BAW16" s="325"/>
      <c r="BAX16" s="325"/>
      <c r="BAY16" s="325"/>
      <c r="BAZ16" s="325"/>
      <c r="BBA16" s="325"/>
      <c r="BBB16" s="325"/>
      <c r="BBC16" s="325"/>
      <c r="BBD16" s="325"/>
      <c r="BBE16" s="325"/>
      <c r="BBF16" s="325"/>
      <c r="BBG16" s="325"/>
      <c r="BBH16" s="325"/>
      <c r="BBI16" s="325"/>
      <c r="BBJ16" s="325"/>
      <c r="BBK16" s="325"/>
      <c r="BBL16" s="325"/>
      <c r="BBM16" s="325"/>
      <c r="BBN16" s="325"/>
      <c r="BBO16" s="325"/>
      <c r="BBP16" s="325"/>
      <c r="BBQ16" s="325"/>
      <c r="BBR16" s="325"/>
      <c r="BBS16" s="325"/>
      <c r="BBT16" s="325"/>
      <c r="BBU16" s="325"/>
      <c r="BBV16" s="325"/>
      <c r="BBW16" s="325"/>
      <c r="BBX16" s="325"/>
      <c r="BBY16" s="325"/>
      <c r="BBZ16" s="325"/>
      <c r="BCA16" s="325"/>
      <c r="BCB16" s="325"/>
      <c r="BCC16" s="325"/>
      <c r="BCD16" s="325"/>
      <c r="BCE16" s="325"/>
      <c r="BCF16" s="325"/>
      <c r="BCG16" s="325"/>
      <c r="BCH16" s="325"/>
      <c r="BCI16" s="325"/>
      <c r="BCJ16" s="325"/>
      <c r="BCK16" s="325"/>
      <c r="BCL16" s="325"/>
      <c r="BCM16" s="325"/>
      <c r="BCN16" s="325"/>
      <c r="BCO16" s="325"/>
      <c r="BCP16" s="325"/>
      <c r="BCQ16" s="325"/>
      <c r="BCR16" s="325"/>
      <c r="BCS16" s="325"/>
      <c r="BCT16" s="325"/>
      <c r="BCU16" s="325"/>
      <c r="BCV16" s="325"/>
      <c r="BCW16" s="325"/>
      <c r="BCX16" s="325"/>
      <c r="BCY16" s="325"/>
      <c r="BCZ16" s="325"/>
      <c r="BDA16" s="325"/>
      <c r="BDB16" s="325"/>
      <c r="BDC16" s="325"/>
      <c r="BDD16" s="325"/>
      <c r="BDE16" s="325"/>
      <c r="BDF16" s="325"/>
      <c r="BDG16" s="325"/>
      <c r="BDH16" s="325"/>
      <c r="BDI16" s="325"/>
      <c r="BDJ16" s="325"/>
      <c r="BDK16" s="325"/>
      <c r="BDL16" s="325"/>
      <c r="BDM16" s="325"/>
      <c r="BDN16" s="325"/>
      <c r="BDO16" s="325"/>
      <c r="BDP16" s="325"/>
      <c r="BDQ16" s="325"/>
      <c r="BDR16" s="325"/>
      <c r="BDS16" s="325"/>
      <c r="BDT16" s="325"/>
      <c r="BDU16" s="325"/>
      <c r="BDV16" s="325"/>
      <c r="BDW16" s="325"/>
      <c r="BDX16" s="325"/>
      <c r="BDY16" s="325"/>
      <c r="BDZ16" s="325"/>
      <c r="BEA16" s="325"/>
      <c r="BEB16" s="325"/>
      <c r="BEC16" s="325"/>
      <c r="BED16" s="325"/>
      <c r="BEE16" s="325"/>
      <c r="BEF16" s="325"/>
      <c r="BEG16" s="325"/>
      <c r="BEH16" s="325"/>
      <c r="BEI16" s="325"/>
      <c r="BEJ16" s="325"/>
      <c r="BEK16" s="325"/>
      <c r="BEL16" s="325"/>
      <c r="BEM16" s="325"/>
      <c r="BEN16" s="325"/>
      <c r="BEO16" s="325"/>
      <c r="BEP16" s="325"/>
      <c r="BEQ16" s="325"/>
      <c r="BER16" s="325"/>
      <c r="BES16" s="325"/>
      <c r="BET16" s="325"/>
      <c r="BEU16" s="325"/>
      <c r="BEV16" s="325"/>
      <c r="BEW16" s="325"/>
      <c r="BEX16" s="325"/>
      <c r="BEY16" s="325"/>
      <c r="BEZ16" s="325"/>
      <c r="BFA16" s="325"/>
      <c r="BFB16" s="325"/>
      <c r="BFC16" s="325"/>
      <c r="BFD16" s="325"/>
      <c r="BFE16" s="325"/>
      <c r="BFF16" s="325"/>
      <c r="BFG16" s="325"/>
      <c r="BFH16" s="325"/>
      <c r="BFI16" s="325"/>
      <c r="BFJ16" s="325"/>
      <c r="BFK16" s="325"/>
      <c r="BFL16" s="325"/>
      <c r="BFM16" s="325"/>
      <c r="BFN16" s="325"/>
      <c r="BFO16" s="325"/>
      <c r="BFP16" s="325"/>
      <c r="BFQ16" s="325"/>
      <c r="BFR16" s="325"/>
      <c r="BFS16" s="325"/>
      <c r="BFT16" s="325"/>
      <c r="BFU16" s="325"/>
      <c r="BFV16" s="325"/>
      <c r="BFW16" s="325"/>
      <c r="BFX16" s="325"/>
      <c r="BFY16" s="325"/>
      <c r="BFZ16" s="325"/>
      <c r="BGA16" s="325"/>
      <c r="BGB16" s="325"/>
      <c r="BGC16" s="325"/>
      <c r="BGD16" s="325"/>
      <c r="BGE16" s="325"/>
      <c r="BGF16" s="325"/>
      <c r="BGG16" s="325"/>
      <c r="BGH16" s="325"/>
      <c r="BGI16" s="325"/>
      <c r="BGJ16" s="325"/>
      <c r="BGK16" s="325"/>
      <c r="BGL16" s="325"/>
      <c r="BGM16" s="325"/>
      <c r="BGN16" s="325"/>
      <c r="BGO16" s="325"/>
      <c r="BGP16" s="325"/>
      <c r="BGQ16" s="325"/>
      <c r="BGR16" s="325"/>
      <c r="BGS16" s="325"/>
      <c r="BGT16" s="325"/>
      <c r="BGU16" s="325"/>
      <c r="BGV16" s="325"/>
      <c r="BGW16" s="325"/>
      <c r="BGX16" s="325"/>
      <c r="BGY16" s="325"/>
      <c r="BGZ16" s="325"/>
      <c r="BHA16" s="325"/>
      <c r="BHB16" s="325"/>
      <c r="BHC16" s="325"/>
      <c r="BHD16" s="325"/>
      <c r="BHE16" s="325"/>
      <c r="BHF16" s="325"/>
      <c r="BHG16" s="325"/>
      <c r="BHH16" s="325"/>
      <c r="BHI16" s="325"/>
      <c r="BHJ16" s="325"/>
      <c r="BHK16" s="325"/>
      <c r="BHL16" s="325"/>
      <c r="BHM16" s="325"/>
      <c r="BHN16" s="325"/>
      <c r="BHO16" s="325"/>
      <c r="BHP16" s="325"/>
      <c r="BHQ16" s="325"/>
      <c r="BHR16" s="325"/>
      <c r="BHS16" s="325"/>
      <c r="BHT16" s="325"/>
      <c r="BHU16" s="325"/>
      <c r="BHV16" s="325"/>
      <c r="BHW16" s="325"/>
      <c r="BHX16" s="325"/>
      <c r="BHY16" s="325"/>
      <c r="BHZ16" s="325"/>
      <c r="BIA16" s="325"/>
      <c r="BIB16" s="325"/>
      <c r="BIC16" s="325"/>
      <c r="BID16" s="325"/>
      <c r="BIE16" s="325"/>
      <c r="BIF16" s="325"/>
      <c r="BIG16" s="325"/>
      <c r="BIH16" s="325"/>
      <c r="BII16" s="325"/>
      <c r="BIJ16" s="325"/>
      <c r="BIK16" s="325"/>
      <c r="BIL16" s="325"/>
      <c r="BIM16" s="325"/>
      <c r="BIN16" s="325"/>
      <c r="BIO16" s="325"/>
      <c r="BIP16" s="325"/>
      <c r="BIQ16" s="325"/>
      <c r="BIR16" s="325"/>
      <c r="BIS16" s="325"/>
      <c r="BIT16" s="325"/>
      <c r="BIU16" s="325"/>
      <c r="BIV16" s="325"/>
      <c r="BIW16" s="325"/>
      <c r="BIX16" s="325"/>
      <c r="BIY16" s="325"/>
      <c r="BIZ16" s="325"/>
      <c r="BJA16" s="325"/>
      <c r="BJB16" s="325"/>
      <c r="BJC16" s="325"/>
      <c r="BJD16" s="325"/>
      <c r="BJE16" s="325"/>
      <c r="BJF16" s="325"/>
      <c r="BJG16" s="325"/>
      <c r="BJH16" s="325"/>
      <c r="BJI16" s="325"/>
      <c r="BJJ16" s="325"/>
      <c r="BJK16" s="325"/>
      <c r="BJL16" s="325"/>
      <c r="BJM16" s="325"/>
      <c r="BJN16" s="325"/>
      <c r="BJO16" s="325"/>
      <c r="BJP16" s="325"/>
      <c r="BJQ16" s="325"/>
      <c r="BJR16" s="325"/>
      <c r="BJS16" s="325"/>
      <c r="BJT16" s="325"/>
      <c r="BJU16" s="325"/>
      <c r="BJV16" s="325"/>
      <c r="BJW16" s="325"/>
      <c r="BJX16" s="325"/>
      <c r="BJY16" s="325"/>
      <c r="BJZ16" s="325"/>
      <c r="BKA16" s="325"/>
      <c r="BKB16" s="325"/>
      <c r="BKC16" s="325"/>
      <c r="BKD16" s="325"/>
      <c r="BKE16" s="325"/>
      <c r="BKF16" s="325"/>
      <c r="BKG16" s="325"/>
      <c r="BKH16" s="325"/>
      <c r="BKI16" s="325"/>
      <c r="BKJ16" s="325"/>
      <c r="BKK16" s="325"/>
      <c r="BKL16" s="325"/>
      <c r="BKM16" s="325"/>
      <c r="BKN16" s="325"/>
      <c r="BKO16" s="325"/>
      <c r="BKP16" s="325"/>
      <c r="BKQ16" s="325"/>
      <c r="BKR16" s="325"/>
      <c r="BKS16" s="325"/>
      <c r="BKT16" s="325"/>
      <c r="BKU16" s="325"/>
      <c r="BKV16" s="325"/>
      <c r="BKW16" s="325"/>
      <c r="BKX16" s="325"/>
      <c r="BKY16" s="325"/>
      <c r="BKZ16" s="325"/>
      <c r="BLA16" s="325"/>
      <c r="BLB16" s="325"/>
      <c r="BLC16" s="325"/>
      <c r="BLD16" s="325"/>
      <c r="BLE16" s="325"/>
      <c r="BLF16" s="325"/>
      <c r="BLG16" s="325"/>
      <c r="BLH16" s="325"/>
      <c r="BLI16" s="325"/>
      <c r="BLJ16" s="325"/>
      <c r="BLK16" s="325"/>
      <c r="BLL16" s="325"/>
      <c r="BLM16" s="325"/>
      <c r="BLN16" s="325"/>
      <c r="BLO16" s="325"/>
      <c r="BLP16" s="325"/>
      <c r="BLQ16" s="325"/>
      <c r="BLR16" s="325"/>
      <c r="BLS16" s="325"/>
      <c r="BLT16" s="325"/>
      <c r="BLU16" s="325"/>
      <c r="BLV16" s="325"/>
      <c r="BLW16" s="325"/>
      <c r="BLX16" s="325"/>
      <c r="BLY16" s="325"/>
      <c r="BLZ16" s="325"/>
      <c r="BMA16" s="325"/>
      <c r="BMB16" s="325"/>
      <c r="BMC16" s="325"/>
      <c r="BMD16" s="325"/>
      <c r="BME16" s="325"/>
      <c r="BMF16" s="325"/>
      <c r="BMG16" s="325"/>
      <c r="BMH16" s="325"/>
      <c r="BMI16" s="325"/>
      <c r="BMJ16" s="325"/>
      <c r="BMK16" s="325"/>
      <c r="BML16" s="325"/>
      <c r="BMM16" s="325"/>
      <c r="BMN16" s="325"/>
      <c r="BMO16" s="325"/>
      <c r="BMP16" s="325"/>
      <c r="BMQ16" s="325"/>
      <c r="BMR16" s="325"/>
      <c r="BMS16" s="325"/>
      <c r="BMT16" s="325"/>
      <c r="BMU16" s="325"/>
      <c r="BMV16" s="325"/>
      <c r="BMW16" s="325"/>
      <c r="BMX16" s="325"/>
      <c r="BMY16" s="325"/>
      <c r="BMZ16" s="325"/>
      <c r="BNA16" s="325"/>
      <c r="BNB16" s="325"/>
      <c r="BNC16" s="325"/>
      <c r="BND16" s="325"/>
      <c r="BNE16" s="325"/>
      <c r="BNF16" s="325"/>
      <c r="BNG16" s="325"/>
      <c r="BNH16" s="325"/>
      <c r="BNI16" s="325"/>
      <c r="BNJ16" s="325"/>
      <c r="BNK16" s="325"/>
      <c r="BNL16" s="325"/>
      <c r="BNM16" s="325"/>
      <c r="BNN16" s="325"/>
      <c r="BNO16" s="325"/>
      <c r="BNP16" s="325"/>
      <c r="BNQ16" s="325"/>
      <c r="BNR16" s="325"/>
      <c r="BNS16" s="325"/>
      <c r="BNT16" s="325"/>
      <c r="BNU16" s="325"/>
      <c r="BNV16" s="325"/>
      <c r="BNW16" s="325"/>
      <c r="BNX16" s="325"/>
      <c r="BNY16" s="325"/>
      <c r="BNZ16" s="325"/>
      <c r="BOA16" s="325"/>
      <c r="BOB16" s="325"/>
      <c r="BOC16" s="325"/>
      <c r="BOD16" s="325"/>
      <c r="BOE16" s="325"/>
      <c r="BOF16" s="325"/>
      <c r="BOG16" s="325"/>
      <c r="BOH16" s="325"/>
      <c r="BOI16" s="325"/>
      <c r="BOJ16" s="325"/>
      <c r="BOK16" s="325"/>
      <c r="BOL16" s="325"/>
      <c r="BOM16" s="325"/>
      <c r="BON16" s="325"/>
      <c r="BOO16" s="325"/>
      <c r="BOP16" s="325"/>
      <c r="BOQ16" s="325"/>
      <c r="BOR16" s="325"/>
      <c r="BOS16" s="325"/>
      <c r="BOT16" s="325"/>
      <c r="BOU16" s="325"/>
      <c r="BOV16" s="325"/>
      <c r="BOW16" s="325"/>
      <c r="BOX16" s="325"/>
      <c r="BOY16" s="325"/>
      <c r="BOZ16" s="325"/>
      <c r="BPA16" s="325"/>
      <c r="BPB16" s="325"/>
      <c r="BPC16" s="325"/>
      <c r="BPD16" s="325"/>
      <c r="BPE16" s="325"/>
      <c r="BPF16" s="325"/>
      <c r="BPG16" s="325"/>
      <c r="BPH16" s="325"/>
      <c r="BPI16" s="325"/>
      <c r="BPJ16" s="325"/>
      <c r="BPK16" s="325"/>
      <c r="BPL16" s="325"/>
      <c r="BPM16" s="325"/>
      <c r="BPN16" s="325"/>
      <c r="BPO16" s="325"/>
      <c r="BPP16" s="325"/>
      <c r="BPQ16" s="325"/>
      <c r="BPR16" s="325"/>
      <c r="BPS16" s="325"/>
      <c r="BPT16" s="325"/>
      <c r="BPU16" s="325"/>
      <c r="BPV16" s="325"/>
      <c r="BPW16" s="325"/>
      <c r="BPX16" s="325"/>
      <c r="BPY16" s="325"/>
      <c r="BPZ16" s="325"/>
      <c r="BQA16" s="325"/>
      <c r="BQB16" s="325"/>
      <c r="BQC16" s="325"/>
      <c r="BQD16" s="325"/>
      <c r="BQE16" s="325"/>
      <c r="BQF16" s="325"/>
      <c r="BQG16" s="325"/>
      <c r="BQH16" s="325"/>
      <c r="BQI16" s="325"/>
      <c r="BQJ16" s="325"/>
      <c r="BQK16" s="325"/>
      <c r="BQL16" s="325"/>
      <c r="BQM16" s="325"/>
      <c r="BQN16" s="325"/>
      <c r="BQO16" s="325"/>
      <c r="BQP16" s="325"/>
      <c r="BQQ16" s="325"/>
      <c r="BQR16" s="325"/>
      <c r="BQS16" s="325"/>
      <c r="BQT16" s="325"/>
      <c r="BQU16" s="325"/>
      <c r="BQV16" s="325"/>
      <c r="BQW16" s="325"/>
      <c r="BQX16" s="325"/>
      <c r="BQY16" s="325"/>
      <c r="BQZ16" s="325"/>
      <c r="BRA16" s="325"/>
      <c r="BRB16" s="325"/>
      <c r="BRC16" s="325"/>
      <c r="BRD16" s="325"/>
      <c r="BRE16" s="325"/>
      <c r="BRF16" s="325"/>
      <c r="BRG16" s="325"/>
      <c r="BRH16" s="325"/>
      <c r="BRI16" s="325"/>
      <c r="BRJ16" s="325"/>
      <c r="BRK16" s="325"/>
      <c r="BRL16" s="325"/>
      <c r="BRM16" s="325"/>
      <c r="BRN16" s="325"/>
      <c r="BRO16" s="325"/>
      <c r="BRP16" s="325"/>
      <c r="BRQ16" s="325"/>
      <c r="BRR16" s="325"/>
      <c r="BRS16" s="325"/>
      <c r="BRT16" s="325"/>
      <c r="BRU16" s="325"/>
      <c r="BRV16" s="325"/>
      <c r="BRW16" s="325"/>
      <c r="BRX16" s="325"/>
      <c r="BRY16" s="325"/>
      <c r="BRZ16" s="325"/>
      <c r="BSA16" s="325"/>
      <c r="BSB16" s="325"/>
      <c r="BSC16" s="325"/>
      <c r="BSD16" s="325"/>
      <c r="BSE16" s="325"/>
      <c r="BSF16" s="325"/>
      <c r="BSG16" s="325"/>
      <c r="BSH16" s="325"/>
      <c r="BSI16" s="325"/>
      <c r="BSJ16" s="325"/>
      <c r="BSK16" s="325"/>
      <c r="BSL16" s="325"/>
      <c r="BSM16" s="325"/>
      <c r="BSN16" s="325"/>
      <c r="BSO16" s="325"/>
      <c r="BSP16" s="325"/>
      <c r="BSQ16" s="325"/>
      <c r="BSR16" s="325"/>
      <c r="BSS16" s="325"/>
      <c r="BST16" s="325"/>
      <c r="BSU16" s="325"/>
      <c r="BSV16" s="325"/>
      <c r="BSW16" s="325"/>
      <c r="BSX16" s="325"/>
      <c r="BSY16" s="325"/>
      <c r="BSZ16" s="325"/>
      <c r="BTA16" s="325"/>
      <c r="BTB16" s="325"/>
      <c r="BTC16" s="325"/>
      <c r="BTD16" s="325"/>
      <c r="BTE16" s="325"/>
      <c r="BTF16" s="325"/>
      <c r="BTG16" s="325"/>
      <c r="BTH16" s="325"/>
      <c r="BTI16" s="325"/>
      <c r="BTJ16" s="325"/>
      <c r="BTK16" s="325"/>
      <c r="BTL16" s="325"/>
      <c r="BTM16" s="325"/>
      <c r="BTN16" s="325"/>
      <c r="BTO16" s="325"/>
      <c r="BTP16" s="325"/>
      <c r="BTQ16" s="325"/>
      <c r="BTR16" s="325"/>
      <c r="BTS16" s="325"/>
      <c r="BTT16" s="325"/>
      <c r="BTU16" s="325"/>
      <c r="BTV16" s="325"/>
      <c r="BTW16" s="325"/>
      <c r="BTX16" s="325"/>
      <c r="BTY16" s="325"/>
      <c r="BTZ16" s="325"/>
      <c r="BUA16" s="325"/>
      <c r="BUB16" s="325"/>
      <c r="BUC16" s="325"/>
      <c r="BUD16" s="325"/>
      <c r="BUE16" s="325"/>
      <c r="BUF16" s="325"/>
      <c r="BUG16" s="325"/>
      <c r="BUH16" s="325"/>
      <c r="BUI16" s="325"/>
      <c r="BUJ16" s="325"/>
      <c r="BUK16" s="325"/>
      <c r="BUL16" s="325"/>
      <c r="BUM16" s="325"/>
      <c r="BUN16" s="325"/>
      <c r="BUO16" s="325"/>
      <c r="BUP16" s="325"/>
      <c r="BUQ16" s="325"/>
      <c r="BUR16" s="325"/>
      <c r="BUS16" s="325"/>
      <c r="BUT16" s="325"/>
      <c r="BUU16" s="325"/>
      <c r="BUV16" s="325"/>
      <c r="BUW16" s="325"/>
      <c r="BUX16" s="325"/>
      <c r="BUY16" s="325"/>
      <c r="BUZ16" s="325"/>
      <c r="BVA16" s="325"/>
      <c r="BVB16" s="325"/>
      <c r="BVC16" s="325"/>
      <c r="BVD16" s="325"/>
      <c r="BVE16" s="325"/>
      <c r="BVF16" s="325"/>
      <c r="BVG16" s="325"/>
      <c r="BVH16" s="325"/>
      <c r="BVI16" s="325"/>
      <c r="BVJ16" s="325"/>
      <c r="BVK16" s="325"/>
      <c r="BVL16" s="325"/>
      <c r="BVM16" s="325"/>
      <c r="BVN16" s="325"/>
      <c r="BVO16" s="325"/>
      <c r="BVP16" s="325"/>
      <c r="BVQ16" s="325"/>
      <c r="BVR16" s="325"/>
      <c r="BVS16" s="325"/>
      <c r="BVT16" s="325"/>
      <c r="BVU16" s="325"/>
      <c r="BVV16" s="325"/>
      <c r="BVW16" s="325"/>
      <c r="BVX16" s="325"/>
      <c r="BVY16" s="325"/>
      <c r="BVZ16" s="325"/>
      <c r="BWA16" s="325"/>
      <c r="BWB16" s="325"/>
      <c r="BWC16" s="325"/>
      <c r="BWD16" s="325"/>
      <c r="BWE16" s="325"/>
      <c r="BWF16" s="325"/>
      <c r="BWG16" s="325"/>
      <c r="BWH16" s="325"/>
      <c r="BWI16" s="325"/>
      <c r="BWJ16" s="325"/>
      <c r="BWK16" s="325"/>
      <c r="BWL16" s="325"/>
      <c r="BWM16" s="325"/>
      <c r="BWN16" s="325"/>
      <c r="BWO16" s="325"/>
      <c r="BWP16" s="325"/>
      <c r="BWQ16" s="325"/>
      <c r="BWR16" s="325"/>
      <c r="BWS16" s="325"/>
      <c r="BWT16" s="325"/>
      <c r="BWU16" s="325"/>
      <c r="BWV16" s="325"/>
      <c r="BWW16" s="325"/>
      <c r="BWX16" s="325"/>
      <c r="BWY16" s="325"/>
      <c r="BWZ16" s="325"/>
      <c r="BXA16" s="325"/>
      <c r="BXB16" s="325"/>
      <c r="BXC16" s="325"/>
      <c r="BXD16" s="325"/>
      <c r="BXE16" s="325"/>
      <c r="BXF16" s="325"/>
      <c r="BXG16" s="325"/>
      <c r="BXH16" s="325"/>
      <c r="BXI16" s="325"/>
      <c r="BXJ16" s="325"/>
      <c r="BXK16" s="325"/>
      <c r="BXL16" s="325"/>
      <c r="BXM16" s="325"/>
      <c r="BXN16" s="325"/>
      <c r="BXO16" s="325"/>
      <c r="BXP16" s="325"/>
      <c r="BXQ16" s="325"/>
      <c r="BXR16" s="325"/>
      <c r="BXS16" s="325"/>
      <c r="BXT16" s="325"/>
      <c r="BXU16" s="325"/>
      <c r="BXV16" s="325"/>
      <c r="BXW16" s="325"/>
      <c r="BXX16" s="325"/>
      <c r="BXY16" s="325"/>
      <c r="BXZ16" s="325"/>
      <c r="BYA16" s="325"/>
      <c r="BYB16" s="325"/>
      <c r="BYC16" s="325"/>
      <c r="BYD16" s="325"/>
      <c r="BYE16" s="325"/>
      <c r="BYF16" s="325"/>
      <c r="BYG16" s="325"/>
      <c r="BYH16" s="325"/>
      <c r="BYI16" s="325"/>
      <c r="BYJ16" s="325"/>
      <c r="BYK16" s="325"/>
      <c r="BYL16" s="325"/>
      <c r="BYM16" s="325"/>
      <c r="BYN16" s="325"/>
      <c r="BYO16" s="325"/>
      <c r="BYP16" s="325"/>
      <c r="BYQ16" s="325"/>
      <c r="BYR16" s="325"/>
      <c r="BYS16" s="325"/>
      <c r="BYT16" s="325"/>
      <c r="BYU16" s="325"/>
      <c r="BYV16" s="325"/>
      <c r="BYW16" s="325"/>
      <c r="BYX16" s="325"/>
      <c r="BYY16" s="325"/>
      <c r="BYZ16" s="325"/>
      <c r="BZA16" s="325"/>
      <c r="BZB16" s="325"/>
      <c r="BZC16" s="325"/>
      <c r="BZD16" s="325"/>
      <c r="BZE16" s="325"/>
      <c r="BZF16" s="325"/>
      <c r="BZG16" s="325"/>
      <c r="BZH16" s="325"/>
      <c r="BZI16" s="325"/>
      <c r="BZJ16" s="325"/>
      <c r="BZK16" s="325"/>
      <c r="BZL16" s="325"/>
      <c r="BZM16" s="325"/>
      <c r="BZN16" s="325"/>
      <c r="BZO16" s="325"/>
      <c r="BZP16" s="325"/>
      <c r="BZQ16" s="325"/>
      <c r="BZR16" s="325"/>
      <c r="BZS16" s="325"/>
      <c r="BZT16" s="325"/>
      <c r="BZU16" s="325"/>
      <c r="BZV16" s="325"/>
      <c r="BZW16" s="325"/>
      <c r="BZX16" s="325"/>
      <c r="BZY16" s="325"/>
      <c r="BZZ16" s="325"/>
      <c r="CAA16" s="325"/>
      <c r="CAB16" s="325"/>
      <c r="CAC16" s="325"/>
      <c r="CAD16" s="325"/>
      <c r="CAE16" s="325"/>
      <c r="CAF16" s="325"/>
      <c r="CAG16" s="325"/>
      <c r="CAH16" s="325"/>
      <c r="CAI16" s="325"/>
      <c r="CAJ16" s="325"/>
      <c r="CAK16" s="325"/>
      <c r="CAL16" s="325"/>
      <c r="CAM16" s="325"/>
      <c r="CAN16" s="325"/>
      <c r="CAO16" s="325"/>
      <c r="CAP16" s="325"/>
      <c r="CAQ16" s="325"/>
      <c r="CAR16" s="325"/>
      <c r="CAS16" s="325"/>
      <c r="CAT16" s="325"/>
      <c r="CAU16" s="325"/>
      <c r="CAV16" s="325"/>
      <c r="CAW16" s="325"/>
      <c r="CAX16" s="325"/>
      <c r="CAY16" s="325"/>
      <c r="CAZ16" s="325"/>
      <c r="CBA16" s="325"/>
      <c r="CBB16" s="325"/>
      <c r="CBC16" s="325"/>
      <c r="CBD16" s="325"/>
      <c r="CBE16" s="325"/>
      <c r="CBF16" s="325"/>
      <c r="CBG16" s="325"/>
      <c r="CBH16" s="325"/>
      <c r="CBI16" s="325"/>
      <c r="CBJ16" s="325"/>
      <c r="CBK16" s="325"/>
      <c r="CBL16" s="325"/>
      <c r="CBM16" s="325"/>
      <c r="CBN16" s="325"/>
      <c r="CBO16" s="325"/>
      <c r="CBP16" s="325"/>
      <c r="CBQ16" s="325"/>
      <c r="CBR16" s="325"/>
      <c r="CBS16" s="325"/>
      <c r="CBT16" s="325"/>
      <c r="CBU16" s="325"/>
      <c r="CBV16" s="325"/>
      <c r="CBW16" s="325"/>
      <c r="CBX16" s="325"/>
      <c r="CBY16" s="325"/>
      <c r="CBZ16" s="325"/>
      <c r="CCA16" s="325"/>
      <c r="CCB16" s="325"/>
      <c r="CCC16" s="325"/>
      <c r="CCD16" s="325"/>
      <c r="CCE16" s="325"/>
      <c r="CCF16" s="325"/>
      <c r="CCG16" s="325"/>
      <c r="CCH16" s="325"/>
      <c r="CCI16" s="325"/>
      <c r="CCJ16" s="325"/>
      <c r="CCK16" s="325"/>
      <c r="CCL16" s="325"/>
      <c r="CCM16" s="325"/>
      <c r="CCN16" s="325"/>
      <c r="CCO16" s="325"/>
      <c r="CCP16" s="325"/>
      <c r="CCQ16" s="325"/>
      <c r="CCR16" s="325"/>
      <c r="CCS16" s="325"/>
      <c r="CCT16" s="325"/>
      <c r="CCU16" s="325"/>
      <c r="CCV16" s="325"/>
      <c r="CCW16" s="325"/>
      <c r="CCX16" s="325"/>
      <c r="CCY16" s="325"/>
      <c r="CCZ16" s="325"/>
      <c r="CDA16" s="325"/>
      <c r="CDB16" s="325"/>
      <c r="CDC16" s="325"/>
      <c r="CDD16" s="325"/>
      <c r="CDE16" s="325"/>
      <c r="CDF16" s="325"/>
      <c r="CDG16" s="325"/>
      <c r="CDH16" s="325"/>
      <c r="CDI16" s="325"/>
      <c r="CDJ16" s="325"/>
      <c r="CDK16" s="325"/>
      <c r="CDL16" s="325"/>
      <c r="CDM16" s="325"/>
      <c r="CDN16" s="325"/>
      <c r="CDO16" s="325"/>
      <c r="CDP16" s="325"/>
      <c r="CDQ16" s="325"/>
      <c r="CDR16" s="325"/>
      <c r="CDS16" s="325"/>
      <c r="CDT16" s="325"/>
      <c r="CDU16" s="325"/>
      <c r="CDV16" s="325"/>
      <c r="CDW16" s="325"/>
      <c r="CDX16" s="325"/>
      <c r="CDY16" s="325"/>
      <c r="CDZ16" s="325"/>
      <c r="CEA16" s="325"/>
      <c r="CEB16" s="325"/>
      <c r="CEC16" s="325"/>
      <c r="CED16" s="325"/>
      <c r="CEE16" s="325"/>
      <c r="CEF16" s="325"/>
      <c r="CEG16" s="325"/>
      <c r="CEH16" s="325"/>
      <c r="CEI16" s="325"/>
      <c r="CEJ16" s="325"/>
      <c r="CEK16" s="325"/>
      <c r="CEL16" s="325"/>
      <c r="CEM16" s="325"/>
      <c r="CEN16" s="325"/>
      <c r="CEO16" s="325"/>
      <c r="CEP16" s="325"/>
      <c r="CEQ16" s="325"/>
      <c r="CER16" s="325"/>
      <c r="CES16" s="325"/>
      <c r="CET16" s="325"/>
      <c r="CEU16" s="325"/>
      <c r="CEV16" s="325"/>
      <c r="CEW16" s="325"/>
      <c r="CEX16" s="325"/>
      <c r="CEY16" s="325"/>
      <c r="CEZ16" s="325"/>
      <c r="CFA16" s="325"/>
      <c r="CFB16" s="325"/>
      <c r="CFC16" s="325"/>
      <c r="CFD16" s="325"/>
      <c r="CFE16" s="325"/>
      <c r="CFF16" s="325"/>
      <c r="CFG16" s="325"/>
      <c r="CFH16" s="325"/>
      <c r="CFI16" s="325"/>
      <c r="CFJ16" s="325"/>
      <c r="CFK16" s="325"/>
      <c r="CFL16" s="325"/>
      <c r="CFM16" s="325"/>
      <c r="CFN16" s="325"/>
      <c r="CFO16" s="325"/>
      <c r="CFP16" s="325"/>
      <c r="CFQ16" s="325"/>
      <c r="CFR16" s="325"/>
      <c r="CFS16" s="325"/>
      <c r="CFT16" s="325"/>
      <c r="CFU16" s="325"/>
      <c r="CFV16" s="325"/>
      <c r="CFW16" s="325"/>
      <c r="CFX16" s="325"/>
      <c r="CFY16" s="325"/>
      <c r="CFZ16" s="325"/>
      <c r="CGA16" s="325"/>
      <c r="CGB16" s="325"/>
      <c r="CGC16" s="325"/>
      <c r="CGD16" s="325"/>
      <c r="CGE16" s="325"/>
      <c r="CGF16" s="325"/>
      <c r="CGG16" s="325"/>
      <c r="CGH16" s="325"/>
      <c r="CGI16" s="325"/>
      <c r="CGJ16" s="325"/>
      <c r="CGK16" s="325"/>
      <c r="CGL16" s="325"/>
      <c r="CGM16" s="325"/>
      <c r="CGN16" s="325"/>
      <c r="CGO16" s="325"/>
      <c r="CGP16" s="325"/>
      <c r="CGQ16" s="325"/>
      <c r="CGR16" s="325"/>
      <c r="CGS16" s="325"/>
      <c r="CGT16" s="325"/>
      <c r="CGU16" s="325"/>
      <c r="CGV16" s="325"/>
      <c r="CGW16" s="325"/>
      <c r="CGX16" s="325"/>
      <c r="CGY16" s="325"/>
      <c r="CGZ16" s="325"/>
      <c r="CHA16" s="325"/>
      <c r="CHB16" s="325"/>
      <c r="CHC16" s="325"/>
      <c r="CHD16" s="325"/>
      <c r="CHE16" s="325"/>
      <c r="CHF16" s="325"/>
      <c r="CHG16" s="325"/>
      <c r="CHH16" s="325"/>
      <c r="CHI16" s="325"/>
      <c r="CHJ16" s="325"/>
      <c r="CHK16" s="325"/>
      <c r="CHL16" s="325"/>
      <c r="CHM16" s="325"/>
      <c r="CHN16" s="325"/>
      <c r="CHO16" s="325"/>
      <c r="CHP16" s="325"/>
      <c r="CHQ16" s="325"/>
      <c r="CHR16" s="325"/>
      <c r="CHS16" s="325"/>
      <c r="CHT16" s="325"/>
      <c r="CHU16" s="325"/>
      <c r="CHV16" s="325"/>
      <c r="CHW16" s="325"/>
      <c r="CHX16" s="325"/>
      <c r="CHY16" s="325"/>
      <c r="CHZ16" s="325"/>
      <c r="CIA16" s="325"/>
      <c r="CIB16" s="325"/>
      <c r="CIC16" s="325"/>
      <c r="CID16" s="325"/>
      <c r="CIE16" s="325"/>
      <c r="CIF16" s="325"/>
      <c r="CIG16" s="325"/>
      <c r="CIH16" s="325"/>
      <c r="CII16" s="325"/>
      <c r="CIJ16" s="325"/>
      <c r="CIK16" s="325"/>
      <c r="CIL16" s="325"/>
      <c r="CIM16" s="325"/>
      <c r="CIN16" s="325"/>
      <c r="CIO16" s="325"/>
      <c r="CIP16" s="325"/>
      <c r="CIQ16" s="325"/>
      <c r="CIR16" s="325"/>
      <c r="CIS16" s="325"/>
      <c r="CIT16" s="325"/>
      <c r="CIU16" s="325"/>
      <c r="CIV16" s="325"/>
      <c r="CIW16" s="325"/>
      <c r="CIX16" s="325"/>
      <c r="CIY16" s="325"/>
      <c r="CIZ16" s="325"/>
      <c r="CJA16" s="325"/>
      <c r="CJB16" s="325"/>
      <c r="CJC16" s="325"/>
      <c r="CJD16" s="325"/>
      <c r="CJE16" s="325"/>
      <c r="CJF16" s="325"/>
      <c r="CJG16" s="325"/>
      <c r="CJH16" s="325"/>
      <c r="CJI16" s="325"/>
      <c r="CJJ16" s="325"/>
      <c r="CJK16" s="325"/>
      <c r="CJL16" s="325"/>
      <c r="CJM16" s="325"/>
      <c r="CJN16" s="325"/>
      <c r="CJO16" s="325"/>
      <c r="CJP16" s="325"/>
      <c r="CJQ16" s="325"/>
      <c r="CJR16" s="325"/>
      <c r="CJS16" s="325"/>
      <c r="CJT16" s="325"/>
      <c r="CJU16" s="325"/>
      <c r="CJV16" s="325"/>
      <c r="CJW16" s="325"/>
      <c r="CJX16" s="325"/>
      <c r="CJY16" s="325"/>
      <c r="CJZ16" s="325"/>
      <c r="CKA16" s="325"/>
      <c r="CKB16" s="325"/>
      <c r="CKC16" s="325"/>
      <c r="CKD16" s="325"/>
      <c r="CKE16" s="325"/>
      <c r="CKF16" s="325"/>
      <c r="CKG16" s="325"/>
      <c r="CKH16" s="325"/>
      <c r="CKI16" s="325"/>
      <c r="CKJ16" s="325"/>
      <c r="CKK16" s="325"/>
      <c r="CKL16" s="325"/>
      <c r="CKM16" s="325"/>
      <c r="CKN16" s="325"/>
      <c r="CKO16" s="325"/>
      <c r="CKP16" s="325"/>
      <c r="CKQ16" s="325"/>
      <c r="CKR16" s="325"/>
      <c r="CKS16" s="325"/>
      <c r="CKT16" s="325"/>
      <c r="CKU16" s="325"/>
      <c r="CKV16" s="325"/>
      <c r="CKW16" s="325"/>
      <c r="CKX16" s="325"/>
      <c r="CKY16" s="325"/>
      <c r="CKZ16" s="325"/>
      <c r="CLA16" s="325"/>
      <c r="CLB16" s="325"/>
      <c r="CLC16" s="325"/>
      <c r="CLD16" s="325"/>
      <c r="CLE16" s="325"/>
      <c r="CLF16" s="325"/>
      <c r="CLG16" s="325"/>
      <c r="CLH16" s="325"/>
      <c r="CLI16" s="325"/>
      <c r="CLJ16" s="325"/>
      <c r="CLK16" s="325"/>
      <c r="CLL16" s="325"/>
      <c r="CLM16" s="325"/>
      <c r="CLN16" s="325"/>
      <c r="CLO16" s="325"/>
      <c r="CLP16" s="325"/>
      <c r="CLQ16" s="325"/>
      <c r="CLR16" s="325"/>
      <c r="CLS16" s="325"/>
      <c r="CLT16" s="325"/>
      <c r="CLU16" s="325"/>
      <c r="CLV16" s="325"/>
      <c r="CLW16" s="325"/>
      <c r="CLX16" s="325"/>
      <c r="CLY16" s="325"/>
      <c r="CLZ16" s="325"/>
      <c r="CMA16" s="325"/>
      <c r="CMB16" s="325"/>
      <c r="CMC16" s="325"/>
      <c r="CMD16" s="325"/>
      <c r="CME16" s="325"/>
      <c r="CMF16" s="325"/>
      <c r="CMG16" s="325"/>
      <c r="CMH16" s="325"/>
      <c r="CMI16" s="325"/>
      <c r="CMJ16" s="325"/>
      <c r="CMK16" s="325"/>
      <c r="CML16" s="325"/>
      <c r="CMM16" s="325"/>
      <c r="CMN16" s="325"/>
      <c r="CMO16" s="325"/>
      <c r="CMP16" s="325"/>
      <c r="CMQ16" s="325"/>
      <c r="CMR16" s="325"/>
      <c r="CMS16" s="325"/>
      <c r="CMT16" s="325"/>
      <c r="CMU16" s="325"/>
      <c r="CMV16" s="325"/>
      <c r="CMW16" s="325"/>
      <c r="CMX16" s="325"/>
      <c r="CMY16" s="325"/>
      <c r="CMZ16" s="325"/>
      <c r="CNA16" s="325"/>
      <c r="CNB16" s="325"/>
      <c r="CNC16" s="325"/>
      <c r="CND16" s="325"/>
      <c r="CNE16" s="325"/>
      <c r="CNF16" s="325"/>
      <c r="CNG16" s="325"/>
      <c r="CNH16" s="325"/>
      <c r="CNI16" s="325"/>
      <c r="CNJ16" s="325"/>
      <c r="CNK16" s="325"/>
      <c r="CNL16" s="325"/>
      <c r="CNM16" s="325"/>
      <c r="CNN16" s="325"/>
      <c r="CNO16" s="325"/>
      <c r="CNP16" s="325"/>
      <c r="CNQ16" s="325"/>
      <c r="CNR16" s="325"/>
      <c r="CNS16" s="325"/>
      <c r="CNT16" s="325"/>
      <c r="CNU16" s="325"/>
      <c r="CNV16" s="325"/>
      <c r="CNW16" s="325"/>
      <c r="CNX16" s="325"/>
      <c r="CNY16" s="325"/>
      <c r="CNZ16" s="325"/>
      <c r="COA16" s="325"/>
      <c r="COB16" s="325"/>
      <c r="COC16" s="325"/>
      <c r="COD16" s="325"/>
      <c r="COE16" s="325"/>
      <c r="COF16" s="325"/>
      <c r="COG16" s="325"/>
      <c r="COH16" s="325"/>
      <c r="COI16" s="325"/>
      <c r="COJ16" s="325"/>
      <c r="COK16" s="325"/>
      <c r="COL16" s="325"/>
      <c r="COM16" s="325"/>
      <c r="CON16" s="325"/>
      <c r="COO16" s="325"/>
      <c r="COP16" s="325"/>
      <c r="COQ16" s="325"/>
      <c r="COR16" s="325"/>
      <c r="COS16" s="325"/>
      <c r="COT16" s="325"/>
      <c r="COU16" s="325"/>
      <c r="COV16" s="325"/>
      <c r="COW16" s="325"/>
      <c r="COX16" s="325"/>
      <c r="COY16" s="325"/>
      <c r="COZ16" s="325"/>
      <c r="CPA16" s="325"/>
      <c r="CPB16" s="325"/>
      <c r="CPC16" s="325"/>
      <c r="CPD16" s="325"/>
      <c r="CPE16" s="325"/>
      <c r="CPF16" s="325"/>
      <c r="CPG16" s="325"/>
      <c r="CPH16" s="325"/>
      <c r="CPI16" s="325"/>
      <c r="CPJ16" s="325"/>
      <c r="CPK16" s="325"/>
      <c r="CPL16" s="325"/>
      <c r="CPM16" s="325"/>
      <c r="CPN16" s="325"/>
      <c r="CPO16" s="325"/>
      <c r="CPP16" s="325"/>
      <c r="CPQ16" s="325"/>
      <c r="CPR16" s="325"/>
      <c r="CPS16" s="325"/>
      <c r="CPT16" s="325"/>
      <c r="CPU16" s="325"/>
      <c r="CPV16" s="325"/>
      <c r="CPW16" s="325"/>
      <c r="CPX16" s="325"/>
      <c r="CPY16" s="325"/>
      <c r="CPZ16" s="325"/>
      <c r="CQA16" s="325"/>
      <c r="CQB16" s="325"/>
      <c r="CQC16" s="325"/>
      <c r="CQD16" s="325"/>
      <c r="CQE16" s="325"/>
      <c r="CQF16" s="325"/>
      <c r="CQG16" s="325"/>
      <c r="CQH16" s="325"/>
      <c r="CQI16" s="325"/>
      <c r="CQJ16" s="325"/>
      <c r="CQK16" s="325"/>
      <c r="CQL16" s="325"/>
      <c r="CQM16" s="325"/>
      <c r="CQN16" s="325"/>
      <c r="CQO16" s="325"/>
      <c r="CQP16" s="325"/>
      <c r="CQQ16" s="325"/>
      <c r="CQR16" s="325"/>
      <c r="CQS16" s="325"/>
      <c r="CQT16" s="325"/>
      <c r="CQU16" s="325"/>
      <c r="CQV16" s="325"/>
      <c r="CQW16" s="325"/>
      <c r="CQX16" s="325"/>
      <c r="CQY16" s="325"/>
      <c r="CQZ16" s="325"/>
      <c r="CRA16" s="325"/>
      <c r="CRB16" s="325"/>
      <c r="CRC16" s="325"/>
      <c r="CRD16" s="325"/>
      <c r="CRE16" s="325"/>
      <c r="CRF16" s="325"/>
      <c r="CRG16" s="325"/>
      <c r="CRH16" s="325"/>
      <c r="CRI16" s="325"/>
      <c r="CRJ16" s="325"/>
      <c r="CRK16" s="325"/>
      <c r="CRL16" s="325"/>
      <c r="CRM16" s="325"/>
      <c r="CRN16" s="325"/>
      <c r="CRO16" s="325"/>
      <c r="CRP16" s="325"/>
      <c r="CRQ16" s="325"/>
      <c r="CRR16" s="325"/>
      <c r="CRS16" s="325"/>
      <c r="CRT16" s="325"/>
      <c r="CRU16" s="325"/>
      <c r="CRV16" s="325"/>
      <c r="CRW16" s="325"/>
      <c r="CRX16" s="325"/>
      <c r="CRY16" s="325"/>
      <c r="CRZ16" s="325"/>
      <c r="CSA16" s="325"/>
      <c r="CSB16" s="325"/>
      <c r="CSC16" s="325"/>
      <c r="CSD16" s="325"/>
      <c r="CSE16" s="325"/>
      <c r="CSF16" s="325"/>
      <c r="CSG16" s="325"/>
      <c r="CSH16" s="325"/>
      <c r="CSI16" s="325"/>
      <c r="CSJ16" s="325"/>
      <c r="CSK16" s="325"/>
      <c r="CSL16" s="325"/>
      <c r="CSM16" s="325"/>
      <c r="CSN16" s="325"/>
      <c r="CSO16" s="325"/>
      <c r="CSP16" s="325"/>
      <c r="CSQ16" s="325"/>
      <c r="CSR16" s="325"/>
      <c r="CSS16" s="325"/>
      <c r="CST16" s="325"/>
      <c r="CSU16" s="325"/>
      <c r="CSV16" s="325"/>
      <c r="CSW16" s="325"/>
      <c r="CSX16" s="325"/>
      <c r="CSY16" s="325"/>
      <c r="CSZ16" s="325"/>
      <c r="CTA16" s="325"/>
      <c r="CTB16" s="325"/>
      <c r="CTC16" s="325"/>
      <c r="CTD16" s="325"/>
      <c r="CTE16" s="325"/>
      <c r="CTF16" s="325"/>
      <c r="CTG16" s="325"/>
      <c r="CTH16" s="325"/>
      <c r="CTI16" s="325"/>
      <c r="CTJ16" s="325"/>
      <c r="CTK16" s="325"/>
      <c r="CTL16" s="325"/>
      <c r="CTM16" s="325"/>
      <c r="CTN16" s="325"/>
      <c r="CTO16" s="325"/>
      <c r="CTP16" s="325"/>
      <c r="CTQ16" s="325"/>
      <c r="CTR16" s="325"/>
      <c r="CTS16" s="325"/>
      <c r="CTT16" s="325"/>
      <c r="CTU16" s="325"/>
      <c r="CTV16" s="325"/>
      <c r="CTW16" s="325"/>
      <c r="CTX16" s="325"/>
      <c r="CTY16" s="325"/>
      <c r="CTZ16" s="325"/>
      <c r="CUA16" s="325"/>
      <c r="CUB16" s="325"/>
      <c r="CUC16" s="325"/>
      <c r="CUD16" s="325"/>
      <c r="CUE16" s="325"/>
      <c r="CUF16" s="325"/>
      <c r="CUG16" s="325"/>
      <c r="CUH16" s="325"/>
      <c r="CUI16" s="325"/>
      <c r="CUJ16" s="325"/>
      <c r="CUK16" s="325"/>
      <c r="CUL16" s="325"/>
      <c r="CUM16" s="325"/>
      <c r="CUN16" s="325"/>
      <c r="CUO16" s="325"/>
      <c r="CUP16" s="325"/>
      <c r="CUQ16" s="325"/>
      <c r="CUR16" s="325"/>
      <c r="CUS16" s="325"/>
      <c r="CUT16" s="325"/>
      <c r="CUU16" s="325"/>
      <c r="CUV16" s="325"/>
      <c r="CUW16" s="325"/>
      <c r="CUX16" s="325"/>
      <c r="CUY16" s="325"/>
      <c r="CUZ16" s="325"/>
      <c r="CVA16" s="325"/>
      <c r="CVB16" s="325"/>
      <c r="CVC16" s="325"/>
      <c r="CVD16" s="325"/>
      <c r="CVE16" s="325"/>
      <c r="CVF16" s="325"/>
      <c r="CVG16" s="325"/>
      <c r="CVH16" s="325"/>
      <c r="CVI16" s="325"/>
      <c r="CVJ16" s="325"/>
      <c r="CVK16" s="325"/>
      <c r="CVL16" s="325"/>
      <c r="CVM16" s="325"/>
      <c r="CVN16" s="325"/>
      <c r="CVO16" s="325"/>
      <c r="CVP16" s="325"/>
      <c r="CVQ16" s="325"/>
      <c r="CVR16" s="325"/>
      <c r="CVS16" s="325"/>
      <c r="CVT16" s="325"/>
      <c r="CVU16" s="325"/>
      <c r="CVV16" s="325"/>
      <c r="CVW16" s="325"/>
      <c r="CVX16" s="325"/>
      <c r="CVY16" s="325"/>
      <c r="CVZ16" s="325"/>
      <c r="CWA16" s="325"/>
      <c r="CWB16" s="325"/>
      <c r="CWC16" s="325"/>
      <c r="CWD16" s="325"/>
      <c r="CWE16" s="325"/>
      <c r="CWF16" s="325"/>
      <c r="CWG16" s="325"/>
      <c r="CWH16" s="325"/>
      <c r="CWI16" s="325"/>
      <c r="CWJ16" s="325"/>
      <c r="CWK16" s="325"/>
      <c r="CWL16" s="325"/>
      <c r="CWM16" s="325"/>
      <c r="CWN16" s="325"/>
      <c r="CWO16" s="325"/>
      <c r="CWP16" s="325"/>
      <c r="CWQ16" s="325"/>
      <c r="CWR16" s="325"/>
      <c r="CWS16" s="325"/>
      <c r="CWT16" s="325"/>
      <c r="CWU16" s="325"/>
      <c r="CWV16" s="325"/>
      <c r="CWW16" s="325"/>
      <c r="CWX16" s="325"/>
      <c r="CWY16" s="325"/>
      <c r="CWZ16" s="325"/>
      <c r="CXA16" s="325"/>
      <c r="CXB16" s="325"/>
      <c r="CXC16" s="325"/>
      <c r="CXD16" s="325"/>
      <c r="CXE16" s="325"/>
      <c r="CXF16" s="325"/>
      <c r="CXG16" s="325"/>
      <c r="CXH16" s="325"/>
      <c r="CXI16" s="325"/>
      <c r="CXJ16" s="325"/>
      <c r="CXK16" s="325"/>
      <c r="CXL16" s="325"/>
      <c r="CXM16" s="325"/>
      <c r="CXN16" s="325"/>
      <c r="CXO16" s="325"/>
      <c r="CXP16" s="325"/>
      <c r="CXQ16" s="325"/>
      <c r="CXR16" s="325"/>
      <c r="CXS16" s="325"/>
      <c r="CXT16" s="325"/>
      <c r="CXU16" s="325"/>
      <c r="CXV16" s="325"/>
      <c r="CXW16" s="325"/>
      <c r="CXX16" s="325"/>
      <c r="CXY16" s="325"/>
      <c r="CXZ16" s="325"/>
      <c r="CYA16" s="325"/>
      <c r="CYB16" s="325"/>
      <c r="CYC16" s="325"/>
      <c r="CYD16" s="325"/>
      <c r="CYE16" s="325"/>
      <c r="CYF16" s="325"/>
      <c r="CYG16" s="325"/>
      <c r="CYH16" s="325"/>
      <c r="CYI16" s="325"/>
      <c r="CYJ16" s="325"/>
      <c r="CYK16" s="325"/>
      <c r="CYL16" s="325"/>
      <c r="CYM16" s="325"/>
      <c r="CYN16" s="325"/>
      <c r="CYO16" s="325"/>
      <c r="CYP16" s="325"/>
      <c r="CYQ16" s="325"/>
      <c r="CYR16" s="325"/>
      <c r="CYS16" s="325"/>
      <c r="CYT16" s="325"/>
      <c r="CYU16" s="325"/>
      <c r="CYV16" s="325"/>
      <c r="CYW16" s="325"/>
      <c r="CYX16" s="325"/>
      <c r="CYY16" s="325"/>
      <c r="CYZ16" s="325"/>
      <c r="CZA16" s="325"/>
      <c r="CZB16" s="325"/>
      <c r="CZC16" s="325"/>
      <c r="CZD16" s="325"/>
      <c r="CZE16" s="325"/>
      <c r="CZF16" s="325"/>
      <c r="CZG16" s="325"/>
      <c r="CZH16" s="325"/>
      <c r="CZI16" s="325"/>
      <c r="CZJ16" s="325"/>
      <c r="CZK16" s="325"/>
      <c r="CZL16" s="325"/>
      <c r="CZM16" s="325"/>
      <c r="CZN16" s="325"/>
      <c r="CZO16" s="325"/>
      <c r="CZP16" s="325"/>
      <c r="CZQ16" s="325"/>
      <c r="CZR16" s="325"/>
      <c r="CZS16" s="325"/>
      <c r="CZT16" s="325"/>
      <c r="CZU16" s="325"/>
      <c r="CZV16" s="325"/>
      <c r="CZW16" s="325"/>
      <c r="CZX16" s="325"/>
      <c r="CZY16" s="325"/>
      <c r="CZZ16" s="325"/>
      <c r="DAA16" s="325"/>
      <c r="DAB16" s="325"/>
      <c r="DAC16" s="325"/>
      <c r="DAD16" s="325"/>
      <c r="DAE16" s="325"/>
      <c r="DAF16" s="325"/>
      <c r="DAG16" s="325"/>
      <c r="DAH16" s="325"/>
      <c r="DAI16" s="325"/>
      <c r="DAJ16" s="325"/>
      <c r="DAK16" s="325"/>
      <c r="DAL16" s="325"/>
      <c r="DAM16" s="325"/>
      <c r="DAN16" s="325"/>
      <c r="DAO16" s="325"/>
      <c r="DAP16" s="325"/>
      <c r="DAQ16" s="325"/>
      <c r="DAR16" s="325"/>
      <c r="DAS16" s="325"/>
      <c r="DAT16" s="325"/>
      <c r="DAU16" s="325"/>
      <c r="DAV16" s="325"/>
      <c r="DAW16" s="325"/>
      <c r="DAX16" s="325"/>
      <c r="DAY16" s="325"/>
      <c r="DAZ16" s="325"/>
      <c r="DBA16" s="325"/>
      <c r="DBB16" s="325"/>
      <c r="DBC16" s="325"/>
      <c r="DBD16" s="325"/>
      <c r="DBE16" s="325"/>
      <c r="DBF16" s="325"/>
      <c r="DBG16" s="325"/>
      <c r="DBH16" s="325"/>
      <c r="DBI16" s="325"/>
      <c r="DBJ16" s="325"/>
      <c r="DBK16" s="325"/>
      <c r="DBL16" s="325"/>
      <c r="DBM16" s="325"/>
      <c r="DBN16" s="325"/>
      <c r="DBO16" s="325"/>
      <c r="DBP16" s="325"/>
      <c r="DBQ16" s="325"/>
      <c r="DBR16" s="325"/>
      <c r="DBS16" s="325"/>
      <c r="DBT16" s="325"/>
      <c r="DBU16" s="325"/>
      <c r="DBV16" s="325"/>
      <c r="DBW16" s="325"/>
      <c r="DBX16" s="325"/>
      <c r="DBY16" s="325"/>
      <c r="DBZ16" s="325"/>
      <c r="DCA16" s="325"/>
      <c r="DCB16" s="325"/>
      <c r="DCC16" s="325"/>
      <c r="DCD16" s="325"/>
      <c r="DCE16" s="325"/>
      <c r="DCF16" s="325"/>
      <c r="DCG16" s="325"/>
      <c r="DCH16" s="325"/>
      <c r="DCI16" s="325"/>
      <c r="DCJ16" s="325"/>
      <c r="DCK16" s="325"/>
      <c r="DCL16" s="325"/>
      <c r="DCM16" s="325"/>
      <c r="DCN16" s="325"/>
      <c r="DCO16" s="325"/>
      <c r="DCP16" s="325"/>
      <c r="DCQ16" s="325"/>
      <c r="DCR16" s="325"/>
      <c r="DCS16" s="325"/>
      <c r="DCT16" s="325"/>
      <c r="DCU16" s="325"/>
      <c r="DCV16" s="325"/>
      <c r="DCW16" s="325"/>
      <c r="DCX16" s="325"/>
      <c r="DCY16" s="325"/>
      <c r="DCZ16" s="325"/>
      <c r="DDA16" s="325"/>
      <c r="DDB16" s="325"/>
      <c r="DDC16" s="325"/>
      <c r="DDD16" s="325"/>
      <c r="DDE16" s="325"/>
      <c r="DDF16" s="325"/>
      <c r="DDG16" s="325"/>
      <c r="DDH16" s="325"/>
      <c r="DDI16" s="325"/>
      <c r="DDJ16" s="325"/>
      <c r="DDK16" s="325"/>
      <c r="DDL16" s="325"/>
      <c r="DDM16" s="325"/>
      <c r="DDN16" s="325"/>
      <c r="DDO16" s="325"/>
      <c r="DDP16" s="325"/>
      <c r="DDQ16" s="325"/>
      <c r="DDR16" s="325"/>
      <c r="DDS16" s="325"/>
      <c r="DDT16" s="325"/>
      <c r="DDU16" s="325"/>
      <c r="DDV16" s="325"/>
      <c r="DDW16" s="325"/>
      <c r="DDX16" s="325"/>
      <c r="DDY16" s="325"/>
      <c r="DDZ16" s="325"/>
      <c r="DEA16" s="325"/>
      <c r="DEB16" s="325"/>
      <c r="DEC16" s="325"/>
      <c r="DED16" s="325"/>
      <c r="DEE16" s="325"/>
      <c r="DEF16" s="325"/>
      <c r="DEG16" s="325"/>
      <c r="DEH16" s="325"/>
      <c r="DEI16" s="325"/>
      <c r="DEJ16" s="325"/>
      <c r="DEK16" s="325"/>
      <c r="DEL16" s="325"/>
      <c r="DEM16" s="325"/>
      <c r="DEN16" s="325"/>
      <c r="DEO16" s="325"/>
      <c r="DEP16" s="325"/>
      <c r="DEQ16" s="325"/>
      <c r="DER16" s="325"/>
      <c r="DES16" s="325"/>
      <c r="DET16" s="325"/>
      <c r="DEU16" s="325"/>
      <c r="DEV16" s="325"/>
      <c r="DEW16" s="325"/>
      <c r="DEX16" s="325"/>
      <c r="DEY16" s="325"/>
      <c r="DEZ16" s="325"/>
      <c r="DFA16" s="325"/>
      <c r="DFB16" s="325"/>
      <c r="DFC16" s="325"/>
      <c r="DFD16" s="325"/>
      <c r="DFE16" s="325"/>
      <c r="DFF16" s="325"/>
      <c r="DFG16" s="325"/>
      <c r="DFH16" s="325"/>
      <c r="DFI16" s="325"/>
      <c r="DFJ16" s="325"/>
      <c r="DFK16" s="325"/>
      <c r="DFL16" s="325"/>
      <c r="DFM16" s="325"/>
      <c r="DFN16" s="325"/>
      <c r="DFO16" s="325"/>
      <c r="DFP16" s="325"/>
      <c r="DFQ16" s="325"/>
      <c r="DFR16" s="325"/>
      <c r="DFS16" s="325"/>
      <c r="DFT16" s="325"/>
      <c r="DFU16" s="325"/>
      <c r="DFV16" s="325"/>
      <c r="DFW16" s="325"/>
      <c r="DFX16" s="325"/>
      <c r="DFY16" s="325"/>
      <c r="DFZ16" s="325"/>
      <c r="DGA16" s="325"/>
      <c r="DGB16" s="325"/>
      <c r="DGC16" s="325"/>
      <c r="DGD16" s="325"/>
      <c r="DGE16" s="325"/>
      <c r="DGF16" s="325"/>
      <c r="DGG16" s="325"/>
      <c r="DGH16" s="325"/>
      <c r="DGI16" s="325"/>
      <c r="DGJ16" s="325"/>
      <c r="DGK16" s="325"/>
      <c r="DGL16" s="325"/>
      <c r="DGM16" s="325"/>
      <c r="DGN16" s="325"/>
      <c r="DGO16" s="325"/>
      <c r="DGP16" s="325"/>
      <c r="DGQ16" s="325"/>
      <c r="DGR16" s="325"/>
      <c r="DGS16" s="325"/>
      <c r="DGT16" s="325"/>
      <c r="DGU16" s="325"/>
      <c r="DGV16" s="325"/>
      <c r="DGW16" s="325"/>
      <c r="DGX16" s="325"/>
      <c r="DGY16" s="325"/>
      <c r="DGZ16" s="325"/>
      <c r="DHA16" s="325"/>
      <c r="DHB16" s="325"/>
      <c r="DHC16" s="325"/>
      <c r="DHD16" s="325"/>
      <c r="DHE16" s="325"/>
      <c r="DHF16" s="325"/>
      <c r="DHG16" s="325"/>
      <c r="DHH16" s="325"/>
      <c r="DHI16" s="325"/>
      <c r="DHJ16" s="325"/>
      <c r="DHK16" s="325"/>
      <c r="DHL16" s="325"/>
      <c r="DHM16" s="325"/>
      <c r="DHN16" s="325"/>
      <c r="DHO16" s="325"/>
      <c r="DHP16" s="325"/>
      <c r="DHQ16" s="325"/>
      <c r="DHR16" s="325"/>
      <c r="DHS16" s="325"/>
      <c r="DHT16" s="325"/>
      <c r="DHU16" s="325"/>
      <c r="DHV16" s="325"/>
      <c r="DHW16" s="325"/>
      <c r="DHX16" s="325"/>
      <c r="DHY16" s="325"/>
      <c r="DHZ16" s="325"/>
      <c r="DIA16" s="325"/>
      <c r="DIB16" s="325"/>
      <c r="DIC16" s="325"/>
      <c r="DID16" s="325"/>
      <c r="DIE16" s="325"/>
      <c r="DIF16" s="325"/>
      <c r="DIG16" s="325"/>
      <c r="DIH16" s="325"/>
      <c r="DII16" s="325"/>
      <c r="DIJ16" s="325"/>
      <c r="DIK16" s="325"/>
      <c r="DIL16" s="325"/>
      <c r="DIM16" s="325"/>
      <c r="DIN16" s="325"/>
      <c r="DIO16" s="325"/>
      <c r="DIP16" s="325"/>
      <c r="DIQ16" s="325"/>
      <c r="DIR16" s="325"/>
      <c r="DIS16" s="325"/>
      <c r="DIT16" s="325"/>
      <c r="DIU16" s="325"/>
      <c r="DIV16" s="325"/>
      <c r="DIW16" s="325"/>
      <c r="DIX16" s="325"/>
      <c r="DIY16" s="325"/>
      <c r="DIZ16" s="325"/>
      <c r="DJA16" s="325"/>
      <c r="DJB16" s="325"/>
      <c r="DJC16" s="325"/>
      <c r="DJD16" s="325"/>
      <c r="DJE16" s="325"/>
      <c r="DJF16" s="325"/>
      <c r="DJG16" s="325"/>
      <c r="DJH16" s="325"/>
      <c r="DJI16" s="325"/>
      <c r="DJJ16" s="325"/>
      <c r="DJK16" s="325"/>
      <c r="DJL16" s="325"/>
      <c r="DJM16" s="325"/>
      <c r="DJN16" s="325"/>
      <c r="DJO16" s="325"/>
      <c r="DJP16" s="325"/>
      <c r="DJQ16" s="325"/>
      <c r="DJR16" s="325"/>
      <c r="DJS16" s="325"/>
      <c r="DJT16" s="325"/>
      <c r="DJU16" s="325"/>
      <c r="DJV16" s="325"/>
      <c r="DJW16" s="325"/>
      <c r="DJX16" s="325"/>
      <c r="DJY16" s="325"/>
      <c r="DJZ16" s="325"/>
      <c r="DKA16" s="325"/>
      <c r="DKB16" s="325"/>
      <c r="DKC16" s="325"/>
      <c r="DKD16" s="325"/>
      <c r="DKE16" s="325"/>
      <c r="DKF16" s="325"/>
      <c r="DKG16" s="325"/>
      <c r="DKH16" s="325"/>
      <c r="DKI16" s="325"/>
      <c r="DKJ16" s="325"/>
      <c r="DKK16" s="325"/>
      <c r="DKL16" s="325"/>
      <c r="DKM16" s="325"/>
      <c r="DKN16" s="325"/>
      <c r="DKO16" s="325"/>
      <c r="DKP16" s="325"/>
      <c r="DKQ16" s="325"/>
      <c r="DKR16" s="325"/>
      <c r="DKS16" s="325"/>
      <c r="DKT16" s="325"/>
      <c r="DKU16" s="325"/>
      <c r="DKV16" s="325"/>
      <c r="DKW16" s="325"/>
      <c r="DKX16" s="325"/>
      <c r="DKY16" s="325"/>
      <c r="DKZ16" s="325"/>
      <c r="DLA16" s="325"/>
      <c r="DLB16" s="325"/>
      <c r="DLC16" s="325"/>
      <c r="DLD16" s="325"/>
      <c r="DLE16" s="325"/>
      <c r="DLF16" s="325"/>
      <c r="DLG16" s="325"/>
      <c r="DLH16" s="325"/>
      <c r="DLI16" s="325"/>
      <c r="DLJ16" s="325"/>
      <c r="DLK16" s="325"/>
      <c r="DLL16" s="325"/>
      <c r="DLM16" s="325"/>
      <c r="DLN16" s="325"/>
      <c r="DLO16" s="325"/>
      <c r="DLP16" s="325"/>
      <c r="DLQ16" s="325"/>
      <c r="DLR16" s="325"/>
      <c r="DLS16" s="325"/>
      <c r="DLT16" s="325"/>
      <c r="DLU16" s="325"/>
      <c r="DLV16" s="325"/>
      <c r="DLW16" s="325"/>
      <c r="DLX16" s="325"/>
      <c r="DLY16" s="325"/>
      <c r="DLZ16" s="325"/>
      <c r="DMA16" s="325"/>
      <c r="DMB16" s="325"/>
      <c r="DMC16" s="325"/>
      <c r="DMD16" s="325"/>
      <c r="DME16" s="325"/>
      <c r="DMF16" s="325"/>
      <c r="DMG16" s="325"/>
      <c r="DMH16" s="325"/>
      <c r="DMI16" s="325"/>
      <c r="DMJ16" s="325"/>
      <c r="DMK16" s="325"/>
      <c r="DML16" s="325"/>
      <c r="DMM16" s="325"/>
      <c r="DMN16" s="325"/>
      <c r="DMO16" s="325"/>
      <c r="DMP16" s="325"/>
      <c r="DMQ16" s="325"/>
      <c r="DMR16" s="325"/>
      <c r="DMS16" s="325"/>
      <c r="DMT16" s="325"/>
      <c r="DMU16" s="325"/>
      <c r="DMV16" s="325"/>
      <c r="DMW16" s="325"/>
      <c r="DMX16" s="325"/>
      <c r="DMY16" s="325"/>
      <c r="DMZ16" s="325"/>
      <c r="DNA16" s="325"/>
      <c r="DNB16" s="325"/>
      <c r="DNC16" s="325"/>
      <c r="DND16" s="325"/>
      <c r="DNE16" s="325"/>
      <c r="DNF16" s="325"/>
      <c r="DNG16" s="325"/>
      <c r="DNH16" s="325"/>
      <c r="DNI16" s="325"/>
      <c r="DNJ16" s="325"/>
      <c r="DNK16" s="325"/>
      <c r="DNL16" s="325"/>
      <c r="DNM16" s="325"/>
      <c r="DNN16" s="325"/>
      <c r="DNO16" s="325"/>
      <c r="DNP16" s="325"/>
      <c r="DNQ16" s="325"/>
      <c r="DNR16" s="325"/>
      <c r="DNS16" s="325"/>
      <c r="DNT16" s="325"/>
      <c r="DNU16" s="325"/>
      <c r="DNV16" s="325"/>
      <c r="DNW16" s="325"/>
      <c r="DNX16" s="325"/>
      <c r="DNY16" s="325"/>
      <c r="DNZ16" s="325"/>
      <c r="DOA16" s="325"/>
      <c r="DOB16" s="325"/>
      <c r="DOC16" s="325"/>
      <c r="DOD16" s="325"/>
      <c r="DOE16" s="325"/>
      <c r="DOF16" s="325"/>
      <c r="DOG16" s="325"/>
      <c r="DOH16" s="325"/>
      <c r="DOI16" s="325"/>
      <c r="DOJ16" s="325"/>
      <c r="DOK16" s="325"/>
      <c r="DOL16" s="325"/>
      <c r="DOM16" s="325"/>
      <c r="DON16" s="325"/>
      <c r="DOO16" s="325"/>
      <c r="DOP16" s="325"/>
      <c r="DOQ16" s="325"/>
      <c r="DOR16" s="325"/>
      <c r="DOS16" s="325"/>
      <c r="DOT16" s="325"/>
      <c r="DOU16" s="325"/>
      <c r="DOV16" s="325"/>
      <c r="DOW16" s="325"/>
      <c r="DOX16" s="325"/>
      <c r="DOY16" s="325"/>
      <c r="DOZ16" s="325"/>
      <c r="DPA16" s="325"/>
      <c r="DPB16" s="325"/>
      <c r="DPC16" s="325"/>
      <c r="DPD16" s="325"/>
      <c r="DPE16" s="325"/>
      <c r="DPF16" s="325"/>
      <c r="DPG16" s="325"/>
      <c r="DPH16" s="325"/>
      <c r="DPI16" s="325"/>
      <c r="DPJ16" s="325"/>
      <c r="DPK16" s="325"/>
      <c r="DPL16" s="325"/>
      <c r="DPM16" s="325"/>
      <c r="DPN16" s="325"/>
      <c r="DPO16" s="325"/>
      <c r="DPP16" s="325"/>
      <c r="DPQ16" s="325"/>
      <c r="DPR16" s="325"/>
      <c r="DPS16" s="325"/>
      <c r="DPT16" s="325"/>
      <c r="DPU16" s="325"/>
      <c r="DPV16" s="325"/>
      <c r="DPW16" s="325"/>
      <c r="DPX16" s="325"/>
      <c r="DPY16" s="325"/>
      <c r="DPZ16" s="325"/>
      <c r="DQA16" s="325"/>
      <c r="DQB16" s="325"/>
      <c r="DQC16" s="325"/>
      <c r="DQD16" s="325"/>
      <c r="DQE16" s="325"/>
      <c r="DQF16" s="325"/>
      <c r="DQG16" s="325"/>
      <c r="DQH16" s="325"/>
      <c r="DQI16" s="325"/>
      <c r="DQJ16" s="325"/>
      <c r="DQK16" s="325"/>
      <c r="DQL16" s="325"/>
      <c r="DQM16" s="325"/>
      <c r="DQN16" s="325"/>
      <c r="DQO16" s="325"/>
      <c r="DQP16" s="325"/>
      <c r="DQQ16" s="325"/>
      <c r="DQR16" s="325"/>
      <c r="DQS16" s="325"/>
      <c r="DQT16" s="325"/>
      <c r="DQU16" s="325"/>
      <c r="DQV16" s="325"/>
      <c r="DQW16" s="325"/>
      <c r="DQX16" s="325"/>
      <c r="DQY16" s="325"/>
      <c r="DQZ16" s="325"/>
      <c r="DRA16" s="325"/>
      <c r="DRB16" s="325"/>
      <c r="DRC16" s="325"/>
      <c r="DRD16" s="325"/>
      <c r="DRE16" s="325"/>
      <c r="DRF16" s="325"/>
      <c r="DRG16" s="325"/>
      <c r="DRH16" s="325"/>
      <c r="DRI16" s="325"/>
      <c r="DRJ16" s="325"/>
      <c r="DRK16" s="325"/>
      <c r="DRL16" s="325"/>
      <c r="DRM16" s="325"/>
      <c r="DRN16" s="325"/>
      <c r="DRO16" s="325"/>
      <c r="DRP16" s="325"/>
      <c r="DRQ16" s="325"/>
      <c r="DRR16" s="325"/>
      <c r="DRS16" s="325"/>
      <c r="DRT16" s="325"/>
      <c r="DRU16" s="325"/>
      <c r="DRV16" s="325"/>
      <c r="DRW16" s="325"/>
      <c r="DRX16" s="325"/>
      <c r="DRY16" s="325"/>
      <c r="DRZ16" s="325"/>
      <c r="DSA16" s="325"/>
      <c r="DSB16" s="325"/>
      <c r="DSC16" s="325"/>
      <c r="DSD16" s="325"/>
      <c r="DSE16" s="325"/>
      <c r="DSF16" s="325"/>
      <c r="DSG16" s="325"/>
      <c r="DSH16" s="325"/>
      <c r="DSI16" s="325"/>
      <c r="DSJ16" s="325"/>
      <c r="DSK16" s="325"/>
      <c r="DSL16" s="325"/>
      <c r="DSM16" s="325"/>
      <c r="DSN16" s="325"/>
      <c r="DSO16" s="325"/>
      <c r="DSP16" s="325"/>
      <c r="DSQ16" s="325"/>
      <c r="DSR16" s="325"/>
      <c r="DSS16" s="325"/>
      <c r="DST16" s="325"/>
      <c r="DSU16" s="325"/>
      <c r="DSV16" s="325"/>
      <c r="DSW16" s="325"/>
      <c r="DSX16" s="325"/>
      <c r="DSY16" s="325"/>
      <c r="DSZ16" s="325"/>
      <c r="DTA16" s="325"/>
      <c r="DTB16" s="325"/>
      <c r="DTC16" s="325"/>
      <c r="DTD16" s="325"/>
      <c r="DTE16" s="325"/>
      <c r="DTF16" s="325"/>
      <c r="DTG16" s="325"/>
      <c r="DTH16" s="325"/>
      <c r="DTI16" s="325"/>
      <c r="DTJ16" s="325"/>
      <c r="DTK16" s="325"/>
      <c r="DTL16" s="325"/>
      <c r="DTM16" s="325"/>
      <c r="DTN16" s="325"/>
      <c r="DTO16" s="325"/>
      <c r="DTP16" s="325"/>
      <c r="DTQ16" s="325"/>
      <c r="DTR16" s="325"/>
      <c r="DTS16" s="325"/>
      <c r="DTT16" s="325"/>
      <c r="DTU16" s="325"/>
      <c r="DTV16" s="325"/>
      <c r="DTW16" s="325"/>
      <c r="DTX16" s="325"/>
      <c r="DTY16" s="325"/>
      <c r="DTZ16" s="325"/>
      <c r="DUA16" s="325"/>
      <c r="DUB16" s="325"/>
      <c r="DUC16" s="325"/>
      <c r="DUD16" s="325"/>
      <c r="DUE16" s="325"/>
      <c r="DUF16" s="325"/>
      <c r="DUG16" s="325"/>
      <c r="DUH16" s="325"/>
      <c r="DUI16" s="325"/>
      <c r="DUJ16" s="325"/>
      <c r="DUK16" s="325"/>
      <c r="DUL16" s="325"/>
      <c r="DUM16" s="325"/>
      <c r="DUN16" s="325"/>
      <c r="DUO16" s="325"/>
      <c r="DUP16" s="325"/>
      <c r="DUQ16" s="325"/>
      <c r="DUR16" s="325"/>
      <c r="DUS16" s="325"/>
      <c r="DUT16" s="325"/>
      <c r="DUU16" s="325"/>
      <c r="DUV16" s="325"/>
      <c r="DUW16" s="325"/>
      <c r="DUX16" s="325"/>
      <c r="DUY16" s="325"/>
      <c r="DUZ16" s="325"/>
      <c r="DVA16" s="325"/>
      <c r="DVB16" s="325"/>
      <c r="DVC16" s="325"/>
      <c r="DVD16" s="325"/>
      <c r="DVE16" s="325"/>
      <c r="DVF16" s="325"/>
      <c r="DVG16" s="325"/>
      <c r="DVH16" s="325"/>
      <c r="DVI16" s="325"/>
      <c r="DVJ16" s="325"/>
      <c r="DVK16" s="325"/>
      <c r="DVL16" s="325"/>
      <c r="DVM16" s="325"/>
      <c r="DVN16" s="325"/>
      <c r="DVO16" s="325"/>
      <c r="DVP16" s="325"/>
      <c r="DVQ16" s="325"/>
      <c r="DVR16" s="325"/>
      <c r="DVS16" s="325"/>
      <c r="DVT16" s="325"/>
      <c r="DVU16" s="325"/>
      <c r="DVV16" s="325"/>
      <c r="DVW16" s="325"/>
      <c r="DVX16" s="325"/>
      <c r="DVY16" s="325"/>
      <c r="DVZ16" s="325"/>
      <c r="DWA16" s="325"/>
      <c r="DWB16" s="325"/>
      <c r="DWC16" s="325"/>
      <c r="DWD16" s="325"/>
      <c r="DWE16" s="325"/>
      <c r="DWF16" s="325"/>
      <c r="DWG16" s="325"/>
      <c r="DWH16" s="325"/>
      <c r="DWI16" s="325"/>
      <c r="DWJ16" s="325"/>
      <c r="DWK16" s="325"/>
      <c r="DWL16" s="325"/>
      <c r="DWM16" s="325"/>
      <c r="DWN16" s="325"/>
      <c r="DWO16" s="325"/>
      <c r="DWP16" s="325"/>
      <c r="DWQ16" s="325"/>
      <c r="DWR16" s="325"/>
      <c r="DWS16" s="325"/>
      <c r="DWT16" s="325"/>
      <c r="DWU16" s="325"/>
      <c r="DWV16" s="325"/>
      <c r="DWW16" s="325"/>
      <c r="DWX16" s="325"/>
      <c r="DWY16" s="325"/>
      <c r="DWZ16" s="325"/>
      <c r="DXA16" s="325"/>
      <c r="DXB16" s="325"/>
      <c r="DXC16" s="325"/>
      <c r="DXD16" s="325"/>
      <c r="DXE16" s="325"/>
      <c r="DXF16" s="325"/>
      <c r="DXG16" s="325"/>
      <c r="DXH16" s="325"/>
      <c r="DXI16" s="325"/>
      <c r="DXJ16" s="325"/>
      <c r="DXK16" s="325"/>
      <c r="DXL16" s="325"/>
      <c r="DXM16" s="325"/>
      <c r="DXN16" s="325"/>
      <c r="DXO16" s="325"/>
      <c r="DXP16" s="325"/>
      <c r="DXQ16" s="325"/>
      <c r="DXR16" s="325"/>
      <c r="DXS16" s="325"/>
      <c r="DXT16" s="325"/>
      <c r="DXU16" s="325"/>
      <c r="DXV16" s="325"/>
      <c r="DXW16" s="325"/>
      <c r="DXX16" s="325"/>
      <c r="DXY16" s="325"/>
      <c r="DXZ16" s="325"/>
      <c r="DYA16" s="325"/>
      <c r="DYB16" s="325"/>
      <c r="DYC16" s="325"/>
      <c r="DYD16" s="325"/>
      <c r="DYE16" s="325"/>
      <c r="DYF16" s="325"/>
      <c r="DYG16" s="325"/>
      <c r="DYH16" s="325"/>
      <c r="DYI16" s="325"/>
      <c r="DYJ16" s="325"/>
      <c r="DYK16" s="325"/>
      <c r="DYL16" s="325"/>
      <c r="DYM16" s="325"/>
      <c r="DYN16" s="325"/>
      <c r="DYO16" s="325"/>
      <c r="DYP16" s="325"/>
      <c r="DYQ16" s="325"/>
      <c r="DYR16" s="325"/>
      <c r="DYS16" s="325"/>
      <c r="DYT16" s="325"/>
      <c r="DYU16" s="325"/>
      <c r="DYV16" s="325"/>
      <c r="DYW16" s="325"/>
      <c r="DYX16" s="325"/>
      <c r="DYY16" s="325"/>
      <c r="DYZ16" s="325"/>
      <c r="DZA16" s="325"/>
      <c r="DZB16" s="325"/>
      <c r="DZC16" s="325"/>
      <c r="DZD16" s="325"/>
      <c r="DZE16" s="325"/>
      <c r="DZF16" s="325"/>
      <c r="DZG16" s="325"/>
      <c r="DZH16" s="325"/>
      <c r="DZI16" s="325"/>
      <c r="DZJ16" s="325"/>
      <c r="DZK16" s="325"/>
      <c r="DZL16" s="325"/>
      <c r="DZM16" s="325"/>
      <c r="DZN16" s="325"/>
      <c r="DZO16" s="325"/>
      <c r="DZP16" s="325"/>
      <c r="DZQ16" s="325"/>
      <c r="DZR16" s="325"/>
      <c r="DZS16" s="325"/>
      <c r="DZT16" s="325"/>
      <c r="DZU16" s="325"/>
      <c r="DZV16" s="325"/>
      <c r="DZW16" s="325"/>
      <c r="DZX16" s="325"/>
      <c r="DZY16" s="325"/>
      <c r="DZZ16" s="325"/>
      <c r="EAA16" s="325"/>
      <c r="EAB16" s="325"/>
      <c r="EAC16" s="325"/>
      <c r="EAD16" s="325"/>
      <c r="EAE16" s="325"/>
      <c r="EAF16" s="325"/>
      <c r="EAG16" s="325"/>
      <c r="EAH16" s="325"/>
      <c r="EAI16" s="325"/>
      <c r="EAJ16" s="325"/>
      <c r="EAK16" s="325"/>
      <c r="EAL16" s="325"/>
      <c r="EAM16" s="325"/>
      <c r="EAN16" s="325"/>
      <c r="EAO16" s="325"/>
      <c r="EAP16" s="325"/>
      <c r="EAQ16" s="325"/>
      <c r="EAR16" s="325"/>
      <c r="EAS16" s="325"/>
      <c r="EAT16" s="325"/>
      <c r="EAU16" s="325"/>
      <c r="EAV16" s="325"/>
      <c r="EAW16" s="325"/>
      <c r="EAX16" s="325"/>
      <c r="EAY16" s="325"/>
      <c r="EAZ16" s="325"/>
      <c r="EBA16" s="325"/>
      <c r="EBB16" s="325"/>
      <c r="EBC16" s="325"/>
      <c r="EBD16" s="325"/>
      <c r="EBE16" s="325"/>
      <c r="EBF16" s="325"/>
      <c r="EBG16" s="325"/>
      <c r="EBH16" s="325"/>
      <c r="EBI16" s="325"/>
      <c r="EBJ16" s="325"/>
      <c r="EBK16" s="325"/>
      <c r="EBL16" s="325"/>
      <c r="EBM16" s="325"/>
      <c r="EBN16" s="325"/>
      <c r="EBO16" s="325"/>
      <c r="EBP16" s="325"/>
      <c r="EBQ16" s="325"/>
      <c r="EBR16" s="325"/>
      <c r="EBS16" s="325"/>
      <c r="EBT16" s="325"/>
      <c r="EBU16" s="325"/>
      <c r="EBV16" s="325"/>
      <c r="EBW16" s="325"/>
      <c r="EBX16" s="325"/>
      <c r="EBY16" s="325"/>
      <c r="EBZ16" s="325"/>
      <c r="ECA16" s="325"/>
      <c r="ECB16" s="325"/>
      <c r="ECC16" s="325"/>
      <c r="ECD16" s="325"/>
      <c r="ECE16" s="325"/>
      <c r="ECF16" s="325"/>
      <c r="ECG16" s="325"/>
      <c r="ECH16" s="325"/>
      <c r="ECI16" s="325"/>
      <c r="ECJ16" s="325"/>
      <c r="ECK16" s="325"/>
      <c r="ECL16" s="325"/>
      <c r="ECM16" s="325"/>
      <c r="ECN16" s="325"/>
      <c r="ECO16" s="325"/>
      <c r="ECP16" s="325"/>
      <c r="ECQ16" s="325"/>
      <c r="ECR16" s="325"/>
      <c r="ECS16" s="325"/>
      <c r="ECT16" s="325"/>
      <c r="ECU16" s="325"/>
      <c r="ECV16" s="325"/>
      <c r="ECW16" s="325"/>
      <c r="ECX16" s="325"/>
      <c r="ECY16" s="325"/>
      <c r="ECZ16" s="325"/>
      <c r="EDA16" s="325"/>
      <c r="EDB16" s="325"/>
      <c r="EDC16" s="325"/>
      <c r="EDD16" s="325"/>
      <c r="EDE16" s="325"/>
      <c r="EDF16" s="325"/>
      <c r="EDG16" s="325"/>
      <c r="EDH16" s="325"/>
      <c r="EDI16" s="325"/>
      <c r="EDJ16" s="325"/>
      <c r="EDK16" s="325"/>
      <c r="EDL16" s="325"/>
      <c r="EDM16" s="325"/>
      <c r="EDN16" s="325"/>
      <c r="EDO16" s="325"/>
      <c r="EDP16" s="325"/>
      <c r="EDQ16" s="325"/>
      <c r="EDR16" s="325"/>
      <c r="EDS16" s="325"/>
      <c r="EDT16" s="325"/>
      <c r="EDU16" s="325"/>
      <c r="EDV16" s="325"/>
      <c r="EDW16" s="325"/>
      <c r="EDX16" s="325"/>
      <c r="EDY16" s="325"/>
      <c r="EDZ16" s="325"/>
      <c r="EEA16" s="325"/>
      <c r="EEB16" s="325"/>
      <c r="EEC16" s="325"/>
      <c r="EED16" s="325"/>
      <c r="EEE16" s="325"/>
      <c r="EEF16" s="325"/>
      <c r="EEG16" s="325"/>
      <c r="EEH16" s="325"/>
      <c r="EEI16" s="325"/>
      <c r="EEJ16" s="325"/>
      <c r="EEK16" s="325"/>
      <c r="EEL16" s="325"/>
      <c r="EEM16" s="325"/>
      <c r="EEN16" s="325"/>
      <c r="EEO16" s="325"/>
      <c r="EEP16" s="325"/>
      <c r="EEQ16" s="325"/>
      <c r="EER16" s="325"/>
      <c r="EES16" s="325"/>
      <c r="EET16" s="325"/>
      <c r="EEU16" s="325"/>
      <c r="EEV16" s="325"/>
      <c r="EEW16" s="325"/>
      <c r="EEX16" s="325"/>
      <c r="EEY16" s="325"/>
      <c r="EEZ16" s="325"/>
      <c r="EFA16" s="325"/>
      <c r="EFB16" s="325"/>
      <c r="EFC16" s="325"/>
      <c r="EFD16" s="325"/>
      <c r="EFE16" s="325"/>
      <c r="EFF16" s="325"/>
      <c r="EFG16" s="325"/>
      <c r="EFH16" s="325"/>
      <c r="EFI16" s="325"/>
      <c r="EFJ16" s="325"/>
      <c r="EFK16" s="325"/>
      <c r="EFL16" s="325"/>
      <c r="EFM16" s="325"/>
      <c r="EFN16" s="325"/>
      <c r="EFO16" s="325"/>
      <c r="EFP16" s="325"/>
      <c r="EFQ16" s="325"/>
      <c r="EFR16" s="325"/>
      <c r="EFS16" s="325"/>
      <c r="EFT16" s="325"/>
      <c r="EFU16" s="325"/>
      <c r="EFV16" s="325"/>
      <c r="EFW16" s="325"/>
      <c r="EFX16" s="325"/>
      <c r="EFY16" s="325"/>
      <c r="EFZ16" s="325"/>
      <c r="EGA16" s="325"/>
      <c r="EGB16" s="325"/>
      <c r="EGC16" s="325"/>
      <c r="EGD16" s="325"/>
      <c r="EGE16" s="325"/>
      <c r="EGF16" s="325"/>
      <c r="EGG16" s="325"/>
      <c r="EGH16" s="325"/>
      <c r="EGI16" s="325"/>
      <c r="EGJ16" s="325"/>
      <c r="EGK16" s="325"/>
      <c r="EGL16" s="325"/>
      <c r="EGM16" s="325"/>
      <c r="EGN16" s="325"/>
      <c r="EGO16" s="325"/>
      <c r="EGP16" s="325"/>
      <c r="EGQ16" s="325"/>
      <c r="EGR16" s="325"/>
      <c r="EGS16" s="325"/>
      <c r="EGT16" s="325"/>
      <c r="EGU16" s="325"/>
      <c r="EGV16" s="325"/>
      <c r="EGW16" s="325"/>
      <c r="EGX16" s="325"/>
      <c r="EGY16" s="325"/>
      <c r="EGZ16" s="325"/>
      <c r="EHA16" s="325"/>
      <c r="EHB16" s="325"/>
      <c r="EHC16" s="325"/>
      <c r="EHD16" s="325"/>
      <c r="EHE16" s="325"/>
      <c r="EHF16" s="325"/>
      <c r="EHG16" s="325"/>
      <c r="EHH16" s="325"/>
      <c r="EHI16" s="325"/>
      <c r="EHJ16" s="325"/>
      <c r="EHK16" s="325"/>
      <c r="EHL16" s="325"/>
      <c r="EHM16" s="325"/>
      <c r="EHN16" s="325"/>
      <c r="EHO16" s="325"/>
      <c r="EHP16" s="325"/>
      <c r="EHQ16" s="325"/>
      <c r="EHR16" s="325"/>
      <c r="EHS16" s="325"/>
      <c r="EHT16" s="325"/>
      <c r="EHU16" s="325"/>
      <c r="EHV16" s="325"/>
      <c r="EHW16" s="325"/>
      <c r="EHX16" s="325"/>
      <c r="EHY16" s="325"/>
      <c r="EHZ16" s="325"/>
      <c r="EIA16" s="325"/>
      <c r="EIB16" s="325"/>
      <c r="EIC16" s="325"/>
      <c r="EID16" s="325"/>
      <c r="EIE16" s="325"/>
      <c r="EIF16" s="325"/>
      <c r="EIG16" s="325"/>
      <c r="EIH16" s="325"/>
      <c r="EII16" s="325"/>
      <c r="EIJ16" s="325"/>
      <c r="EIK16" s="325"/>
      <c r="EIL16" s="325"/>
      <c r="EIM16" s="325"/>
      <c r="EIN16" s="325"/>
      <c r="EIO16" s="325"/>
      <c r="EIP16" s="325"/>
      <c r="EIQ16" s="325"/>
      <c r="EIR16" s="325"/>
      <c r="EIS16" s="325"/>
      <c r="EIT16" s="325"/>
      <c r="EIU16" s="325"/>
      <c r="EIV16" s="325"/>
      <c r="EIW16" s="325"/>
      <c r="EIX16" s="325"/>
      <c r="EIY16" s="325"/>
      <c r="EIZ16" s="325"/>
      <c r="EJA16" s="325"/>
      <c r="EJB16" s="325"/>
      <c r="EJC16" s="325"/>
      <c r="EJD16" s="325"/>
      <c r="EJE16" s="325"/>
      <c r="EJF16" s="325"/>
      <c r="EJG16" s="325"/>
      <c r="EJH16" s="325"/>
      <c r="EJI16" s="325"/>
      <c r="EJJ16" s="325"/>
      <c r="EJK16" s="325"/>
      <c r="EJL16" s="325"/>
      <c r="EJM16" s="325"/>
      <c r="EJN16" s="325"/>
      <c r="EJO16" s="325"/>
      <c r="EJP16" s="325"/>
      <c r="EJQ16" s="325"/>
      <c r="EJR16" s="325"/>
      <c r="EJS16" s="325"/>
      <c r="EJT16" s="325"/>
      <c r="EJU16" s="325"/>
      <c r="EJV16" s="325"/>
      <c r="EJW16" s="325"/>
      <c r="EJX16" s="325"/>
      <c r="EJY16" s="325"/>
      <c r="EJZ16" s="325"/>
      <c r="EKA16" s="325"/>
      <c r="EKB16" s="325"/>
      <c r="EKC16" s="325"/>
      <c r="EKD16" s="325"/>
      <c r="EKE16" s="325"/>
      <c r="EKF16" s="325"/>
      <c r="EKG16" s="325"/>
      <c r="EKH16" s="325"/>
      <c r="EKI16" s="325"/>
      <c r="EKJ16" s="325"/>
      <c r="EKK16" s="325"/>
      <c r="EKL16" s="325"/>
      <c r="EKM16" s="325"/>
      <c r="EKN16" s="325"/>
      <c r="EKO16" s="325"/>
      <c r="EKP16" s="325"/>
      <c r="EKQ16" s="325"/>
      <c r="EKR16" s="325"/>
      <c r="EKS16" s="325"/>
      <c r="EKT16" s="325"/>
      <c r="EKU16" s="325"/>
      <c r="EKV16" s="325"/>
      <c r="EKW16" s="325"/>
      <c r="EKX16" s="325"/>
      <c r="EKY16" s="325"/>
      <c r="EKZ16" s="325"/>
      <c r="ELA16" s="325"/>
      <c r="ELB16" s="325"/>
      <c r="ELC16" s="325"/>
      <c r="ELD16" s="325"/>
      <c r="ELE16" s="325"/>
      <c r="ELF16" s="325"/>
      <c r="ELG16" s="325"/>
      <c r="ELH16" s="325"/>
      <c r="ELI16" s="325"/>
      <c r="ELJ16" s="325"/>
      <c r="ELK16" s="325"/>
      <c r="ELL16" s="325"/>
      <c r="ELM16" s="325"/>
      <c r="ELN16" s="325"/>
      <c r="ELO16" s="325"/>
      <c r="ELP16" s="325"/>
      <c r="ELQ16" s="325"/>
      <c r="ELR16" s="325"/>
      <c r="ELS16" s="325"/>
      <c r="ELT16" s="325"/>
      <c r="ELU16" s="325"/>
      <c r="ELV16" s="325"/>
      <c r="ELW16" s="325"/>
      <c r="ELX16" s="325"/>
      <c r="ELY16" s="325"/>
      <c r="ELZ16" s="325"/>
      <c r="EMA16" s="325"/>
      <c r="EMB16" s="325"/>
      <c r="EMC16" s="325"/>
      <c r="EMD16" s="325"/>
      <c r="EME16" s="325"/>
      <c r="EMF16" s="325"/>
      <c r="EMG16" s="325"/>
      <c r="EMH16" s="325"/>
      <c r="EMI16" s="325"/>
      <c r="EMJ16" s="325"/>
      <c r="EMK16" s="325"/>
      <c r="EML16" s="325"/>
      <c r="EMM16" s="325"/>
      <c r="EMN16" s="325"/>
      <c r="EMO16" s="325"/>
      <c r="EMP16" s="325"/>
      <c r="EMQ16" s="325"/>
      <c r="EMR16" s="325"/>
      <c r="EMS16" s="325"/>
      <c r="EMT16" s="325"/>
      <c r="EMU16" s="325"/>
      <c r="EMV16" s="325"/>
      <c r="EMW16" s="325"/>
      <c r="EMX16" s="325"/>
      <c r="EMY16" s="325"/>
      <c r="EMZ16" s="325"/>
      <c r="ENA16" s="325"/>
      <c r="ENB16" s="325"/>
      <c r="ENC16" s="325"/>
      <c r="END16" s="325"/>
      <c r="ENE16" s="325"/>
      <c r="ENF16" s="325"/>
      <c r="ENG16" s="325"/>
      <c r="ENH16" s="325"/>
      <c r="ENI16" s="325"/>
      <c r="ENJ16" s="325"/>
      <c r="ENK16" s="325"/>
      <c r="ENL16" s="325"/>
      <c r="ENM16" s="325"/>
      <c r="ENN16" s="325"/>
      <c r="ENO16" s="325"/>
      <c r="ENP16" s="325"/>
      <c r="ENQ16" s="325"/>
      <c r="ENR16" s="325"/>
      <c r="ENS16" s="325"/>
      <c r="ENT16" s="325"/>
      <c r="ENU16" s="325"/>
      <c r="ENV16" s="325"/>
      <c r="ENW16" s="325"/>
      <c r="ENX16" s="325"/>
      <c r="ENY16" s="325"/>
      <c r="ENZ16" s="325"/>
      <c r="EOA16" s="325"/>
      <c r="EOB16" s="325"/>
      <c r="EOC16" s="325"/>
      <c r="EOD16" s="325"/>
      <c r="EOE16" s="325"/>
      <c r="EOF16" s="325"/>
      <c r="EOG16" s="325"/>
      <c r="EOH16" s="325"/>
      <c r="EOI16" s="325"/>
      <c r="EOJ16" s="325"/>
      <c r="EOK16" s="325"/>
      <c r="EOL16" s="325"/>
      <c r="EOM16" s="325"/>
      <c r="EON16" s="325"/>
      <c r="EOO16" s="325"/>
      <c r="EOP16" s="325"/>
      <c r="EOQ16" s="325"/>
      <c r="EOR16" s="325"/>
      <c r="EOS16" s="325"/>
      <c r="EOT16" s="325"/>
      <c r="EOU16" s="325"/>
      <c r="EOV16" s="325"/>
      <c r="EOW16" s="325"/>
      <c r="EOX16" s="325"/>
      <c r="EOY16" s="325"/>
      <c r="EOZ16" s="325"/>
      <c r="EPA16" s="325"/>
      <c r="EPB16" s="325"/>
      <c r="EPC16" s="325"/>
      <c r="EPD16" s="325"/>
      <c r="EPE16" s="325"/>
      <c r="EPF16" s="325"/>
      <c r="EPG16" s="325"/>
      <c r="EPH16" s="325"/>
      <c r="EPI16" s="325"/>
      <c r="EPJ16" s="325"/>
      <c r="EPK16" s="325"/>
      <c r="EPL16" s="325"/>
      <c r="EPM16" s="325"/>
      <c r="EPN16" s="325"/>
      <c r="EPO16" s="325"/>
      <c r="EPP16" s="325"/>
      <c r="EPQ16" s="325"/>
      <c r="EPR16" s="325"/>
      <c r="EPS16" s="325"/>
      <c r="EPT16" s="325"/>
      <c r="EPU16" s="325"/>
      <c r="EPV16" s="325"/>
      <c r="EPW16" s="325"/>
      <c r="EPX16" s="325"/>
      <c r="EPY16" s="325"/>
      <c r="EPZ16" s="325"/>
      <c r="EQA16" s="325"/>
      <c r="EQB16" s="325"/>
      <c r="EQC16" s="325"/>
      <c r="EQD16" s="325"/>
      <c r="EQE16" s="325"/>
      <c r="EQF16" s="325"/>
      <c r="EQG16" s="325"/>
      <c r="EQH16" s="325"/>
      <c r="EQI16" s="325"/>
      <c r="EQJ16" s="325"/>
      <c r="EQK16" s="325"/>
      <c r="EQL16" s="325"/>
      <c r="EQM16" s="325"/>
      <c r="EQN16" s="325"/>
      <c r="EQO16" s="325"/>
      <c r="EQP16" s="325"/>
      <c r="EQQ16" s="325"/>
      <c r="EQR16" s="325"/>
      <c r="EQS16" s="325"/>
      <c r="EQT16" s="325"/>
      <c r="EQU16" s="325"/>
      <c r="EQV16" s="325"/>
      <c r="EQW16" s="325"/>
      <c r="EQX16" s="325"/>
      <c r="EQY16" s="325"/>
      <c r="EQZ16" s="325"/>
      <c r="ERA16" s="325"/>
      <c r="ERB16" s="325"/>
      <c r="ERC16" s="325"/>
      <c r="ERD16" s="325"/>
      <c r="ERE16" s="325"/>
      <c r="ERF16" s="325"/>
      <c r="ERG16" s="325"/>
      <c r="ERH16" s="325"/>
      <c r="ERI16" s="325"/>
      <c r="ERJ16" s="325"/>
      <c r="ERK16" s="325"/>
      <c r="ERL16" s="325"/>
      <c r="ERM16" s="325"/>
      <c r="ERN16" s="325"/>
      <c r="ERO16" s="325"/>
      <c r="ERP16" s="325"/>
      <c r="ERQ16" s="325"/>
      <c r="ERR16" s="325"/>
      <c r="ERS16" s="325"/>
      <c r="ERT16" s="325"/>
      <c r="ERU16" s="325"/>
      <c r="ERV16" s="325"/>
      <c r="ERW16" s="325"/>
      <c r="ERX16" s="325"/>
      <c r="ERY16" s="325"/>
      <c r="ERZ16" s="325"/>
      <c r="ESA16" s="325"/>
      <c r="ESB16" s="325"/>
      <c r="ESC16" s="325"/>
      <c r="ESD16" s="325"/>
      <c r="ESE16" s="325"/>
      <c r="ESF16" s="325"/>
      <c r="ESG16" s="325"/>
      <c r="ESH16" s="325"/>
      <c r="ESI16" s="325"/>
      <c r="ESJ16" s="325"/>
      <c r="ESK16" s="325"/>
      <c r="ESL16" s="325"/>
      <c r="ESM16" s="325"/>
      <c r="ESN16" s="325"/>
      <c r="ESO16" s="325"/>
      <c r="ESP16" s="325"/>
      <c r="ESQ16" s="325"/>
      <c r="ESR16" s="325"/>
      <c r="ESS16" s="325"/>
      <c r="EST16" s="325"/>
      <c r="ESU16" s="325"/>
      <c r="ESV16" s="325"/>
      <c r="ESW16" s="325"/>
      <c r="ESX16" s="325"/>
      <c r="ESY16" s="325"/>
      <c r="ESZ16" s="325"/>
      <c r="ETA16" s="325"/>
      <c r="ETB16" s="325"/>
      <c r="ETC16" s="325"/>
      <c r="ETD16" s="325"/>
      <c r="ETE16" s="325"/>
      <c r="ETF16" s="325"/>
      <c r="ETG16" s="325"/>
      <c r="ETH16" s="325"/>
      <c r="ETI16" s="325"/>
      <c r="ETJ16" s="325"/>
      <c r="ETK16" s="325"/>
      <c r="ETL16" s="325"/>
      <c r="ETM16" s="325"/>
      <c r="ETN16" s="325"/>
      <c r="ETO16" s="325"/>
      <c r="ETP16" s="325"/>
      <c r="ETQ16" s="325"/>
      <c r="ETR16" s="325"/>
      <c r="ETS16" s="325"/>
      <c r="ETT16" s="325"/>
      <c r="ETU16" s="325"/>
      <c r="ETV16" s="325"/>
      <c r="ETW16" s="325"/>
      <c r="ETX16" s="325"/>
      <c r="ETY16" s="325"/>
      <c r="ETZ16" s="325"/>
      <c r="EUA16" s="325"/>
      <c r="EUB16" s="325"/>
      <c r="EUC16" s="325"/>
      <c r="EUD16" s="325"/>
      <c r="EUE16" s="325"/>
      <c r="EUF16" s="325"/>
      <c r="EUG16" s="325"/>
      <c r="EUH16" s="325"/>
      <c r="EUI16" s="325"/>
      <c r="EUJ16" s="325"/>
      <c r="EUK16" s="325"/>
      <c r="EUL16" s="325"/>
      <c r="EUM16" s="325"/>
      <c r="EUN16" s="325"/>
      <c r="EUO16" s="325"/>
      <c r="EUP16" s="325"/>
      <c r="EUQ16" s="325"/>
      <c r="EUR16" s="325"/>
      <c r="EUS16" s="325"/>
      <c r="EUT16" s="325"/>
      <c r="EUU16" s="325"/>
      <c r="EUV16" s="325"/>
      <c r="EUW16" s="325"/>
      <c r="EUX16" s="325"/>
      <c r="EUY16" s="325"/>
      <c r="EUZ16" s="325"/>
      <c r="EVA16" s="325"/>
      <c r="EVB16" s="325"/>
      <c r="EVC16" s="325"/>
      <c r="EVD16" s="325"/>
      <c r="EVE16" s="325"/>
      <c r="EVF16" s="325"/>
      <c r="EVG16" s="325"/>
      <c r="EVH16" s="325"/>
      <c r="EVI16" s="325"/>
      <c r="EVJ16" s="325"/>
      <c r="EVK16" s="325"/>
      <c r="EVL16" s="325"/>
      <c r="EVM16" s="325"/>
      <c r="EVN16" s="325"/>
      <c r="EVO16" s="325"/>
      <c r="EVP16" s="325"/>
      <c r="EVQ16" s="325"/>
      <c r="EVR16" s="325"/>
      <c r="EVS16" s="325"/>
      <c r="EVT16" s="325"/>
      <c r="EVU16" s="325"/>
      <c r="EVV16" s="325"/>
      <c r="EVW16" s="325"/>
      <c r="EVX16" s="325"/>
      <c r="EVY16" s="325"/>
      <c r="EVZ16" s="325"/>
      <c r="EWA16" s="325"/>
      <c r="EWB16" s="325"/>
      <c r="EWC16" s="325"/>
      <c r="EWD16" s="325"/>
      <c r="EWE16" s="325"/>
      <c r="EWF16" s="325"/>
      <c r="EWG16" s="325"/>
      <c r="EWH16" s="325"/>
      <c r="EWI16" s="325"/>
      <c r="EWJ16" s="325"/>
      <c r="EWK16" s="325"/>
      <c r="EWL16" s="325"/>
      <c r="EWM16" s="325"/>
      <c r="EWN16" s="325"/>
      <c r="EWO16" s="325"/>
      <c r="EWP16" s="325"/>
      <c r="EWQ16" s="325"/>
      <c r="EWR16" s="325"/>
      <c r="EWS16" s="325"/>
      <c r="EWT16" s="325"/>
      <c r="EWU16" s="325"/>
      <c r="EWV16" s="325"/>
      <c r="EWW16" s="325"/>
      <c r="EWX16" s="325"/>
      <c r="EWY16" s="325"/>
      <c r="EWZ16" s="325"/>
      <c r="EXA16" s="325"/>
      <c r="EXB16" s="325"/>
      <c r="EXC16" s="325"/>
      <c r="EXD16" s="325"/>
      <c r="EXE16" s="325"/>
      <c r="EXF16" s="325"/>
      <c r="EXG16" s="325"/>
      <c r="EXH16" s="325"/>
      <c r="EXI16" s="325"/>
      <c r="EXJ16" s="325"/>
      <c r="EXK16" s="325"/>
      <c r="EXL16" s="325"/>
      <c r="EXM16" s="325"/>
      <c r="EXN16" s="325"/>
      <c r="EXO16" s="325"/>
      <c r="EXP16" s="325"/>
      <c r="EXQ16" s="325"/>
      <c r="EXR16" s="325"/>
      <c r="EXS16" s="325"/>
      <c r="EXT16" s="325"/>
      <c r="EXU16" s="325"/>
      <c r="EXV16" s="325"/>
      <c r="EXW16" s="325"/>
      <c r="EXX16" s="325"/>
      <c r="EXY16" s="325"/>
      <c r="EXZ16" s="325"/>
      <c r="EYA16" s="325"/>
      <c r="EYB16" s="325"/>
      <c r="EYC16" s="325"/>
      <c r="EYD16" s="325"/>
      <c r="EYE16" s="325"/>
      <c r="EYF16" s="325"/>
      <c r="EYG16" s="325"/>
      <c r="EYH16" s="325"/>
      <c r="EYI16" s="325"/>
      <c r="EYJ16" s="325"/>
      <c r="EYK16" s="325"/>
      <c r="EYL16" s="325"/>
      <c r="EYM16" s="325"/>
      <c r="EYN16" s="325"/>
      <c r="EYO16" s="325"/>
      <c r="EYP16" s="325"/>
      <c r="EYQ16" s="325"/>
      <c r="EYR16" s="325"/>
      <c r="EYS16" s="325"/>
      <c r="EYT16" s="325"/>
      <c r="EYU16" s="325"/>
      <c r="EYV16" s="325"/>
      <c r="EYW16" s="325"/>
      <c r="EYX16" s="325"/>
      <c r="EYY16" s="325"/>
      <c r="EYZ16" s="325"/>
      <c r="EZA16" s="325"/>
      <c r="EZB16" s="325"/>
      <c r="EZC16" s="325"/>
      <c r="EZD16" s="325"/>
      <c r="EZE16" s="325"/>
      <c r="EZF16" s="325"/>
      <c r="EZG16" s="325"/>
      <c r="EZH16" s="325"/>
      <c r="EZI16" s="325"/>
      <c r="EZJ16" s="325"/>
      <c r="EZK16" s="325"/>
      <c r="EZL16" s="325"/>
      <c r="EZM16" s="325"/>
      <c r="EZN16" s="325"/>
      <c r="EZO16" s="325"/>
      <c r="EZP16" s="325"/>
      <c r="EZQ16" s="325"/>
      <c r="EZR16" s="325"/>
      <c r="EZS16" s="325"/>
      <c r="EZT16" s="325"/>
      <c r="EZU16" s="325"/>
      <c r="EZV16" s="325"/>
      <c r="EZW16" s="325"/>
      <c r="EZX16" s="325"/>
      <c r="EZY16" s="325"/>
      <c r="EZZ16" s="325"/>
      <c r="FAA16" s="325"/>
      <c r="FAB16" s="325"/>
      <c r="FAC16" s="325"/>
      <c r="FAD16" s="325"/>
      <c r="FAE16" s="325"/>
      <c r="FAF16" s="325"/>
      <c r="FAG16" s="325"/>
      <c r="FAH16" s="325"/>
      <c r="FAI16" s="325"/>
      <c r="FAJ16" s="325"/>
      <c r="FAK16" s="325"/>
      <c r="FAL16" s="325"/>
      <c r="FAM16" s="325"/>
      <c r="FAN16" s="325"/>
      <c r="FAO16" s="325"/>
      <c r="FAP16" s="325"/>
      <c r="FAQ16" s="325"/>
      <c r="FAR16" s="325"/>
      <c r="FAS16" s="325"/>
      <c r="FAT16" s="325"/>
      <c r="FAU16" s="325"/>
      <c r="FAV16" s="325"/>
      <c r="FAW16" s="325"/>
      <c r="FAX16" s="325"/>
      <c r="FAY16" s="325"/>
      <c r="FAZ16" s="325"/>
      <c r="FBA16" s="325"/>
      <c r="FBB16" s="325"/>
      <c r="FBC16" s="325"/>
      <c r="FBD16" s="325"/>
      <c r="FBE16" s="325"/>
      <c r="FBF16" s="325"/>
      <c r="FBG16" s="325"/>
      <c r="FBH16" s="325"/>
      <c r="FBI16" s="325"/>
      <c r="FBJ16" s="325"/>
      <c r="FBK16" s="325"/>
      <c r="FBL16" s="325"/>
      <c r="FBM16" s="325"/>
      <c r="FBN16" s="325"/>
      <c r="FBO16" s="325"/>
      <c r="FBP16" s="325"/>
      <c r="FBQ16" s="325"/>
      <c r="FBR16" s="325"/>
      <c r="FBS16" s="325"/>
      <c r="FBT16" s="325"/>
      <c r="FBU16" s="325"/>
      <c r="FBV16" s="325"/>
      <c r="FBW16" s="325"/>
      <c r="FBX16" s="325"/>
      <c r="FBY16" s="325"/>
      <c r="FBZ16" s="325"/>
      <c r="FCA16" s="325"/>
      <c r="FCB16" s="325"/>
      <c r="FCC16" s="325"/>
      <c r="FCD16" s="325"/>
      <c r="FCE16" s="325"/>
      <c r="FCF16" s="325"/>
      <c r="FCG16" s="325"/>
      <c r="FCH16" s="325"/>
      <c r="FCI16" s="325"/>
      <c r="FCJ16" s="325"/>
      <c r="FCK16" s="325"/>
      <c r="FCL16" s="325"/>
      <c r="FCM16" s="325"/>
      <c r="FCN16" s="325"/>
      <c r="FCO16" s="325"/>
      <c r="FCP16" s="325"/>
      <c r="FCQ16" s="325"/>
      <c r="FCR16" s="325"/>
      <c r="FCS16" s="325"/>
      <c r="FCT16" s="325"/>
      <c r="FCU16" s="325"/>
      <c r="FCV16" s="325"/>
      <c r="FCW16" s="325"/>
      <c r="FCX16" s="325"/>
      <c r="FCY16" s="325"/>
      <c r="FCZ16" s="325"/>
      <c r="FDA16" s="325"/>
      <c r="FDB16" s="325"/>
      <c r="FDC16" s="325"/>
      <c r="FDD16" s="325"/>
      <c r="FDE16" s="325"/>
      <c r="FDF16" s="325"/>
      <c r="FDG16" s="325"/>
      <c r="FDH16" s="325"/>
      <c r="FDI16" s="325"/>
      <c r="FDJ16" s="325"/>
      <c r="FDK16" s="325"/>
      <c r="FDL16" s="325"/>
      <c r="FDM16" s="325"/>
      <c r="FDN16" s="325"/>
      <c r="FDO16" s="325"/>
      <c r="FDP16" s="325"/>
      <c r="FDQ16" s="325"/>
      <c r="FDR16" s="325"/>
      <c r="FDS16" s="325"/>
      <c r="FDT16" s="325"/>
      <c r="FDU16" s="325"/>
      <c r="FDV16" s="325"/>
      <c r="FDW16" s="325"/>
      <c r="FDX16" s="325"/>
      <c r="FDY16" s="325"/>
      <c r="FDZ16" s="325"/>
      <c r="FEA16" s="325"/>
      <c r="FEB16" s="325"/>
      <c r="FEC16" s="325"/>
      <c r="FED16" s="325"/>
      <c r="FEE16" s="325"/>
      <c r="FEF16" s="325"/>
      <c r="FEG16" s="325"/>
      <c r="FEH16" s="325"/>
      <c r="FEI16" s="325"/>
      <c r="FEJ16" s="325"/>
      <c r="FEK16" s="325"/>
      <c r="FEL16" s="325"/>
      <c r="FEM16" s="325"/>
      <c r="FEN16" s="325"/>
      <c r="FEO16" s="325"/>
      <c r="FEP16" s="325"/>
      <c r="FEQ16" s="325"/>
      <c r="FER16" s="325"/>
      <c r="FES16" s="325"/>
      <c r="FET16" s="325"/>
      <c r="FEU16" s="325"/>
      <c r="FEV16" s="325"/>
      <c r="FEW16" s="325"/>
      <c r="FEX16" s="325"/>
      <c r="FEY16" s="325"/>
      <c r="FEZ16" s="325"/>
      <c r="FFA16" s="325"/>
      <c r="FFB16" s="325"/>
      <c r="FFC16" s="325"/>
      <c r="FFD16" s="325"/>
      <c r="FFE16" s="325"/>
      <c r="FFF16" s="325"/>
      <c r="FFG16" s="325"/>
      <c r="FFH16" s="325"/>
      <c r="FFI16" s="325"/>
      <c r="FFJ16" s="325"/>
      <c r="FFK16" s="325"/>
      <c r="FFL16" s="325"/>
      <c r="FFM16" s="325"/>
      <c r="FFN16" s="325"/>
      <c r="FFO16" s="325"/>
      <c r="FFP16" s="325"/>
      <c r="FFQ16" s="325"/>
      <c r="FFR16" s="325"/>
      <c r="FFS16" s="325"/>
      <c r="FFT16" s="325"/>
      <c r="FFU16" s="325"/>
      <c r="FFV16" s="325"/>
      <c r="FFW16" s="325"/>
      <c r="FFX16" s="325"/>
      <c r="FFY16" s="325"/>
      <c r="FFZ16" s="325"/>
      <c r="FGA16" s="325"/>
      <c r="FGB16" s="325"/>
      <c r="FGC16" s="325"/>
      <c r="FGD16" s="325"/>
      <c r="FGE16" s="325"/>
      <c r="FGF16" s="325"/>
      <c r="FGG16" s="325"/>
      <c r="FGH16" s="325"/>
      <c r="FGI16" s="325"/>
      <c r="FGJ16" s="325"/>
      <c r="FGK16" s="325"/>
      <c r="FGL16" s="325"/>
      <c r="FGM16" s="325"/>
      <c r="FGN16" s="325"/>
      <c r="FGO16" s="325"/>
      <c r="FGP16" s="325"/>
      <c r="FGQ16" s="325"/>
      <c r="FGR16" s="325"/>
      <c r="FGS16" s="325"/>
      <c r="FGT16" s="325"/>
      <c r="FGU16" s="325"/>
      <c r="FGV16" s="325"/>
      <c r="FGW16" s="325"/>
      <c r="FGX16" s="325"/>
      <c r="FGY16" s="325"/>
      <c r="FGZ16" s="325"/>
      <c r="FHA16" s="325"/>
      <c r="FHB16" s="325"/>
      <c r="FHC16" s="325"/>
      <c r="FHD16" s="325"/>
      <c r="FHE16" s="325"/>
      <c r="FHF16" s="325"/>
      <c r="FHG16" s="325"/>
      <c r="FHH16" s="325"/>
      <c r="FHI16" s="325"/>
      <c r="FHJ16" s="325"/>
      <c r="FHK16" s="325"/>
      <c r="FHL16" s="325"/>
      <c r="FHM16" s="325"/>
      <c r="FHN16" s="325"/>
      <c r="FHO16" s="325"/>
      <c r="FHP16" s="325"/>
      <c r="FHQ16" s="325"/>
      <c r="FHR16" s="325"/>
      <c r="FHS16" s="325"/>
      <c r="FHT16" s="325"/>
      <c r="FHU16" s="325"/>
      <c r="FHV16" s="325"/>
      <c r="FHW16" s="325"/>
      <c r="FHX16" s="325"/>
      <c r="FHY16" s="325"/>
      <c r="FHZ16" s="325"/>
      <c r="FIA16" s="325"/>
      <c r="FIB16" s="325"/>
      <c r="FIC16" s="325"/>
      <c r="FID16" s="325"/>
      <c r="FIE16" s="325"/>
      <c r="FIF16" s="325"/>
      <c r="FIG16" s="325"/>
      <c r="FIH16" s="325"/>
      <c r="FII16" s="325"/>
      <c r="FIJ16" s="325"/>
      <c r="FIK16" s="325"/>
      <c r="FIL16" s="325"/>
      <c r="FIM16" s="325"/>
      <c r="FIN16" s="325"/>
      <c r="FIO16" s="325"/>
      <c r="FIP16" s="325"/>
      <c r="FIQ16" s="325"/>
      <c r="FIR16" s="325"/>
      <c r="FIS16" s="325"/>
      <c r="FIT16" s="325"/>
      <c r="FIU16" s="325"/>
      <c r="FIV16" s="325"/>
      <c r="FIW16" s="325"/>
      <c r="FIX16" s="325"/>
      <c r="FIY16" s="325"/>
      <c r="FIZ16" s="325"/>
      <c r="FJA16" s="325"/>
      <c r="FJB16" s="325"/>
      <c r="FJC16" s="325"/>
      <c r="FJD16" s="325"/>
      <c r="FJE16" s="325"/>
      <c r="FJF16" s="325"/>
      <c r="FJG16" s="325"/>
      <c r="FJH16" s="325"/>
      <c r="FJI16" s="325"/>
      <c r="FJJ16" s="325"/>
      <c r="FJK16" s="325"/>
      <c r="FJL16" s="325"/>
      <c r="FJM16" s="325"/>
      <c r="FJN16" s="325"/>
      <c r="FJO16" s="325"/>
      <c r="FJP16" s="325"/>
      <c r="FJQ16" s="325"/>
      <c r="FJR16" s="325"/>
      <c r="FJS16" s="325"/>
      <c r="FJT16" s="325"/>
      <c r="FJU16" s="325"/>
      <c r="FJV16" s="325"/>
      <c r="FJW16" s="325"/>
      <c r="FJX16" s="325"/>
      <c r="FJY16" s="325"/>
      <c r="FJZ16" s="325"/>
      <c r="FKA16" s="325"/>
      <c r="FKB16" s="325"/>
      <c r="FKC16" s="325"/>
      <c r="FKD16" s="325"/>
      <c r="FKE16" s="325"/>
      <c r="FKF16" s="325"/>
      <c r="FKG16" s="325"/>
      <c r="FKH16" s="325"/>
      <c r="FKI16" s="325"/>
      <c r="FKJ16" s="325"/>
      <c r="FKK16" s="325"/>
      <c r="FKL16" s="325"/>
      <c r="FKM16" s="325"/>
      <c r="FKN16" s="325"/>
      <c r="FKO16" s="325"/>
      <c r="FKP16" s="325"/>
      <c r="FKQ16" s="325"/>
      <c r="FKR16" s="325"/>
      <c r="FKS16" s="325"/>
      <c r="FKT16" s="325"/>
      <c r="FKU16" s="325"/>
      <c r="FKV16" s="325"/>
      <c r="FKW16" s="325"/>
      <c r="FKX16" s="325"/>
      <c r="FKY16" s="325"/>
      <c r="FKZ16" s="325"/>
      <c r="FLA16" s="325"/>
      <c r="FLB16" s="325"/>
      <c r="FLC16" s="325"/>
      <c r="FLD16" s="325"/>
      <c r="FLE16" s="325"/>
      <c r="FLF16" s="325"/>
      <c r="FLG16" s="325"/>
      <c r="FLH16" s="325"/>
      <c r="FLI16" s="325"/>
      <c r="FLJ16" s="325"/>
      <c r="FLK16" s="325"/>
      <c r="FLL16" s="325"/>
      <c r="FLM16" s="325"/>
      <c r="FLN16" s="325"/>
      <c r="FLO16" s="325"/>
      <c r="FLP16" s="325"/>
      <c r="FLQ16" s="325"/>
      <c r="FLR16" s="325"/>
      <c r="FLS16" s="325"/>
      <c r="FLT16" s="325"/>
      <c r="FLU16" s="325"/>
      <c r="FLV16" s="325"/>
      <c r="FLW16" s="325"/>
      <c r="FLX16" s="325"/>
      <c r="FLY16" s="325"/>
      <c r="FLZ16" s="325"/>
      <c r="FMA16" s="325"/>
      <c r="FMB16" s="325"/>
      <c r="FMC16" s="325"/>
      <c r="FMD16" s="325"/>
      <c r="FME16" s="325"/>
      <c r="FMF16" s="325"/>
      <c r="FMG16" s="325"/>
      <c r="FMH16" s="325"/>
      <c r="FMI16" s="325"/>
      <c r="FMJ16" s="325"/>
      <c r="FMK16" s="325"/>
      <c r="FML16" s="325"/>
      <c r="FMM16" s="325"/>
      <c r="FMN16" s="325"/>
      <c r="FMO16" s="325"/>
      <c r="FMP16" s="325"/>
      <c r="FMQ16" s="325"/>
      <c r="FMR16" s="325"/>
      <c r="FMS16" s="325"/>
      <c r="FMT16" s="325"/>
      <c r="FMU16" s="325"/>
      <c r="FMV16" s="325"/>
      <c r="FMW16" s="325"/>
      <c r="FMX16" s="325"/>
      <c r="FMY16" s="325"/>
      <c r="FMZ16" s="325"/>
      <c r="FNA16" s="325"/>
      <c r="FNB16" s="325"/>
      <c r="FNC16" s="325"/>
      <c r="FND16" s="325"/>
      <c r="FNE16" s="325"/>
      <c r="FNF16" s="325"/>
      <c r="FNG16" s="325"/>
      <c r="FNH16" s="325"/>
      <c r="FNI16" s="325"/>
      <c r="FNJ16" s="325"/>
      <c r="FNK16" s="325"/>
      <c r="FNL16" s="325"/>
      <c r="FNM16" s="325"/>
      <c r="FNN16" s="325"/>
      <c r="FNO16" s="325"/>
      <c r="FNP16" s="325"/>
      <c r="FNQ16" s="325"/>
      <c r="FNR16" s="325"/>
      <c r="FNS16" s="325"/>
      <c r="FNT16" s="325"/>
      <c r="FNU16" s="325"/>
      <c r="FNV16" s="325"/>
      <c r="FNW16" s="325"/>
      <c r="FNX16" s="325"/>
      <c r="FNY16" s="325"/>
      <c r="FNZ16" s="325"/>
      <c r="FOA16" s="325"/>
      <c r="FOB16" s="325"/>
      <c r="FOC16" s="325"/>
      <c r="FOD16" s="325"/>
      <c r="FOE16" s="325"/>
      <c r="FOF16" s="325"/>
      <c r="FOG16" s="325"/>
      <c r="FOH16" s="325"/>
      <c r="FOI16" s="325"/>
      <c r="FOJ16" s="325"/>
      <c r="FOK16" s="325"/>
      <c r="FOL16" s="325"/>
      <c r="FOM16" s="325"/>
      <c r="FON16" s="325"/>
      <c r="FOO16" s="325"/>
      <c r="FOP16" s="325"/>
      <c r="FOQ16" s="325"/>
      <c r="FOR16" s="325"/>
      <c r="FOS16" s="325"/>
      <c r="FOT16" s="325"/>
      <c r="FOU16" s="325"/>
      <c r="FOV16" s="325"/>
      <c r="FOW16" s="325"/>
      <c r="FOX16" s="325"/>
      <c r="FOY16" s="325"/>
      <c r="FOZ16" s="325"/>
      <c r="FPA16" s="325"/>
      <c r="FPB16" s="325"/>
      <c r="FPC16" s="325"/>
      <c r="FPD16" s="325"/>
      <c r="FPE16" s="325"/>
      <c r="FPF16" s="325"/>
      <c r="FPG16" s="325"/>
      <c r="FPH16" s="325"/>
      <c r="FPI16" s="325"/>
      <c r="FPJ16" s="325"/>
      <c r="FPK16" s="325"/>
      <c r="FPL16" s="325"/>
      <c r="FPM16" s="325"/>
      <c r="FPN16" s="325"/>
      <c r="FPO16" s="325"/>
      <c r="FPP16" s="325"/>
      <c r="FPQ16" s="325"/>
      <c r="FPR16" s="325"/>
      <c r="FPS16" s="325"/>
      <c r="FPT16" s="325"/>
      <c r="FPU16" s="325"/>
      <c r="FPV16" s="325"/>
      <c r="FPW16" s="325"/>
      <c r="FPX16" s="325"/>
      <c r="FPY16" s="325"/>
      <c r="FPZ16" s="325"/>
      <c r="FQA16" s="325"/>
      <c r="FQB16" s="325"/>
      <c r="FQC16" s="325"/>
      <c r="FQD16" s="325"/>
      <c r="FQE16" s="325"/>
      <c r="FQF16" s="325"/>
      <c r="FQG16" s="325"/>
      <c r="FQH16" s="325"/>
      <c r="FQI16" s="325"/>
      <c r="FQJ16" s="325"/>
      <c r="FQK16" s="325"/>
      <c r="FQL16" s="325"/>
      <c r="FQM16" s="325"/>
      <c r="FQN16" s="325"/>
      <c r="FQO16" s="325"/>
      <c r="FQP16" s="325"/>
      <c r="FQQ16" s="325"/>
      <c r="FQR16" s="325"/>
      <c r="FQS16" s="325"/>
      <c r="FQT16" s="325"/>
      <c r="FQU16" s="325"/>
      <c r="FQV16" s="325"/>
      <c r="FQW16" s="325"/>
      <c r="FQX16" s="325"/>
      <c r="FQY16" s="325"/>
      <c r="FQZ16" s="325"/>
      <c r="FRA16" s="325"/>
      <c r="FRB16" s="325"/>
      <c r="FRC16" s="325"/>
      <c r="FRD16" s="325"/>
      <c r="FRE16" s="325"/>
      <c r="FRF16" s="325"/>
      <c r="FRG16" s="325"/>
      <c r="FRH16" s="325"/>
      <c r="FRI16" s="325"/>
      <c r="FRJ16" s="325"/>
      <c r="FRK16" s="325"/>
      <c r="FRL16" s="325"/>
      <c r="FRM16" s="325"/>
      <c r="FRN16" s="325"/>
      <c r="FRO16" s="325"/>
      <c r="FRP16" s="325"/>
      <c r="FRQ16" s="325"/>
      <c r="FRR16" s="325"/>
      <c r="FRS16" s="325"/>
      <c r="FRT16" s="325"/>
      <c r="FRU16" s="325"/>
      <c r="FRV16" s="325"/>
      <c r="FRW16" s="325"/>
      <c r="FRX16" s="325"/>
      <c r="FRY16" s="325"/>
      <c r="FRZ16" s="325"/>
      <c r="FSA16" s="325"/>
      <c r="FSB16" s="325"/>
      <c r="FSC16" s="325"/>
      <c r="FSD16" s="325"/>
      <c r="FSE16" s="325"/>
      <c r="FSF16" s="325"/>
      <c r="FSG16" s="325"/>
      <c r="FSH16" s="325"/>
      <c r="FSI16" s="325"/>
      <c r="FSJ16" s="325"/>
      <c r="FSK16" s="325"/>
      <c r="FSL16" s="325"/>
      <c r="FSM16" s="325"/>
      <c r="FSN16" s="325"/>
      <c r="FSO16" s="325"/>
      <c r="FSP16" s="325"/>
      <c r="FSQ16" s="325"/>
      <c r="FSR16" s="325"/>
      <c r="FSS16" s="325"/>
      <c r="FST16" s="325"/>
      <c r="FSU16" s="325"/>
      <c r="FSV16" s="325"/>
      <c r="FSW16" s="325"/>
      <c r="FSX16" s="325"/>
      <c r="FSY16" s="325"/>
      <c r="FSZ16" s="325"/>
      <c r="FTA16" s="325"/>
      <c r="FTB16" s="325"/>
      <c r="FTC16" s="325"/>
      <c r="FTD16" s="325"/>
      <c r="FTE16" s="325"/>
      <c r="FTF16" s="325"/>
      <c r="FTG16" s="325"/>
      <c r="FTH16" s="325"/>
      <c r="FTI16" s="325"/>
      <c r="FTJ16" s="325"/>
      <c r="FTK16" s="325"/>
      <c r="FTL16" s="325"/>
      <c r="FTM16" s="325"/>
      <c r="FTN16" s="325"/>
      <c r="FTO16" s="325"/>
      <c r="FTP16" s="325"/>
      <c r="FTQ16" s="325"/>
      <c r="FTR16" s="325"/>
      <c r="FTS16" s="325"/>
      <c r="FTT16" s="325"/>
      <c r="FTU16" s="325"/>
      <c r="FTV16" s="325"/>
      <c r="FTW16" s="325"/>
      <c r="FTX16" s="325"/>
      <c r="FTY16" s="325"/>
      <c r="FTZ16" s="325"/>
      <c r="FUA16" s="325"/>
      <c r="FUB16" s="325"/>
      <c r="FUC16" s="325"/>
      <c r="FUD16" s="325"/>
      <c r="FUE16" s="325"/>
      <c r="FUF16" s="325"/>
      <c r="FUG16" s="325"/>
      <c r="FUH16" s="325"/>
      <c r="FUI16" s="325"/>
      <c r="FUJ16" s="325"/>
      <c r="FUK16" s="325"/>
      <c r="FUL16" s="325"/>
      <c r="FUM16" s="325"/>
      <c r="FUN16" s="325"/>
      <c r="FUO16" s="325"/>
      <c r="FUP16" s="325"/>
      <c r="FUQ16" s="325"/>
      <c r="FUR16" s="325"/>
      <c r="FUS16" s="325"/>
      <c r="FUT16" s="325"/>
      <c r="FUU16" s="325"/>
      <c r="FUV16" s="325"/>
      <c r="FUW16" s="325"/>
      <c r="FUX16" s="325"/>
      <c r="FUY16" s="325"/>
      <c r="FUZ16" s="325"/>
      <c r="FVA16" s="325"/>
      <c r="FVB16" s="325"/>
      <c r="FVC16" s="325"/>
      <c r="FVD16" s="325"/>
      <c r="FVE16" s="325"/>
      <c r="FVF16" s="325"/>
      <c r="FVG16" s="325"/>
      <c r="FVH16" s="325"/>
      <c r="FVI16" s="325"/>
      <c r="FVJ16" s="325"/>
      <c r="FVK16" s="325"/>
      <c r="FVL16" s="325"/>
      <c r="FVM16" s="325"/>
      <c r="FVN16" s="325"/>
      <c r="FVO16" s="325"/>
      <c r="FVP16" s="325"/>
      <c r="FVQ16" s="325"/>
      <c r="FVR16" s="325"/>
      <c r="FVS16" s="325"/>
      <c r="FVT16" s="325"/>
      <c r="FVU16" s="325"/>
      <c r="FVV16" s="325"/>
      <c r="FVW16" s="325"/>
      <c r="FVX16" s="325"/>
      <c r="FVY16" s="325"/>
      <c r="FVZ16" s="325"/>
      <c r="FWA16" s="325"/>
      <c r="FWB16" s="325"/>
      <c r="FWC16" s="325"/>
      <c r="FWD16" s="325"/>
      <c r="FWE16" s="325"/>
      <c r="FWF16" s="325"/>
      <c r="FWG16" s="325"/>
      <c r="FWH16" s="325"/>
      <c r="FWI16" s="325"/>
      <c r="FWJ16" s="325"/>
      <c r="FWK16" s="325"/>
      <c r="FWL16" s="325"/>
      <c r="FWM16" s="325"/>
      <c r="FWN16" s="325"/>
      <c r="FWO16" s="325"/>
      <c r="FWP16" s="325"/>
      <c r="FWQ16" s="325"/>
      <c r="FWR16" s="325"/>
      <c r="FWS16" s="325"/>
      <c r="FWT16" s="325"/>
      <c r="FWU16" s="325"/>
      <c r="FWV16" s="325"/>
      <c r="FWW16" s="325"/>
      <c r="FWX16" s="325"/>
      <c r="FWY16" s="325"/>
      <c r="FWZ16" s="325"/>
      <c r="FXA16" s="325"/>
      <c r="FXB16" s="325"/>
      <c r="FXC16" s="325"/>
      <c r="FXD16" s="325"/>
      <c r="FXE16" s="325"/>
      <c r="FXF16" s="325"/>
      <c r="FXG16" s="325"/>
      <c r="FXH16" s="325"/>
      <c r="FXI16" s="325"/>
      <c r="FXJ16" s="325"/>
      <c r="FXK16" s="325"/>
      <c r="FXL16" s="325"/>
      <c r="FXM16" s="325"/>
      <c r="FXN16" s="325"/>
      <c r="FXO16" s="325"/>
      <c r="FXP16" s="325"/>
      <c r="FXQ16" s="325"/>
      <c r="FXR16" s="325"/>
      <c r="FXS16" s="325"/>
      <c r="FXT16" s="325"/>
      <c r="FXU16" s="325"/>
      <c r="FXV16" s="325"/>
      <c r="FXW16" s="325"/>
      <c r="FXX16" s="325"/>
      <c r="FXY16" s="325"/>
      <c r="FXZ16" s="325"/>
      <c r="FYA16" s="325"/>
      <c r="FYB16" s="325"/>
      <c r="FYC16" s="325"/>
      <c r="FYD16" s="325"/>
      <c r="FYE16" s="325"/>
      <c r="FYF16" s="325"/>
      <c r="FYG16" s="325"/>
      <c r="FYH16" s="325"/>
      <c r="FYI16" s="325"/>
      <c r="FYJ16" s="325"/>
      <c r="FYK16" s="325"/>
      <c r="FYL16" s="325"/>
      <c r="FYM16" s="325"/>
      <c r="FYN16" s="325"/>
      <c r="FYO16" s="325"/>
      <c r="FYP16" s="325"/>
      <c r="FYQ16" s="325"/>
      <c r="FYR16" s="325"/>
      <c r="FYS16" s="325"/>
      <c r="FYT16" s="325"/>
      <c r="FYU16" s="325"/>
      <c r="FYV16" s="325"/>
      <c r="FYW16" s="325"/>
      <c r="FYX16" s="325"/>
      <c r="FYY16" s="325"/>
      <c r="FYZ16" s="325"/>
      <c r="FZA16" s="325"/>
      <c r="FZB16" s="325"/>
      <c r="FZC16" s="325"/>
      <c r="FZD16" s="325"/>
      <c r="FZE16" s="325"/>
      <c r="FZF16" s="325"/>
      <c r="FZG16" s="325"/>
      <c r="FZH16" s="325"/>
      <c r="FZI16" s="325"/>
      <c r="FZJ16" s="325"/>
      <c r="FZK16" s="325"/>
      <c r="FZL16" s="325"/>
      <c r="FZM16" s="325"/>
      <c r="FZN16" s="325"/>
      <c r="FZO16" s="325"/>
      <c r="FZP16" s="325"/>
      <c r="FZQ16" s="325"/>
      <c r="FZR16" s="325"/>
      <c r="FZS16" s="325"/>
      <c r="FZT16" s="325"/>
      <c r="FZU16" s="325"/>
      <c r="FZV16" s="325"/>
      <c r="FZW16" s="325"/>
      <c r="FZX16" s="325"/>
      <c r="FZY16" s="325"/>
      <c r="FZZ16" s="325"/>
      <c r="GAA16" s="325"/>
      <c r="GAB16" s="325"/>
      <c r="GAC16" s="325"/>
      <c r="GAD16" s="325"/>
      <c r="GAE16" s="325"/>
      <c r="GAF16" s="325"/>
      <c r="GAG16" s="325"/>
      <c r="GAH16" s="325"/>
      <c r="GAI16" s="325"/>
      <c r="GAJ16" s="325"/>
      <c r="GAK16" s="325"/>
      <c r="GAL16" s="325"/>
      <c r="GAM16" s="325"/>
      <c r="GAN16" s="325"/>
      <c r="GAO16" s="325"/>
      <c r="GAP16" s="325"/>
      <c r="GAQ16" s="325"/>
      <c r="GAR16" s="325"/>
      <c r="GAS16" s="325"/>
      <c r="GAT16" s="325"/>
      <c r="GAU16" s="325"/>
      <c r="GAV16" s="325"/>
      <c r="GAW16" s="325"/>
      <c r="GAX16" s="325"/>
      <c r="GAY16" s="325"/>
      <c r="GAZ16" s="325"/>
      <c r="GBA16" s="325"/>
      <c r="GBB16" s="325"/>
      <c r="GBC16" s="325"/>
      <c r="GBD16" s="325"/>
      <c r="GBE16" s="325"/>
      <c r="GBF16" s="325"/>
      <c r="GBG16" s="325"/>
      <c r="GBH16" s="325"/>
      <c r="GBI16" s="325"/>
      <c r="GBJ16" s="325"/>
      <c r="GBK16" s="325"/>
      <c r="GBL16" s="325"/>
      <c r="GBM16" s="325"/>
      <c r="GBN16" s="325"/>
      <c r="GBO16" s="325"/>
      <c r="GBP16" s="325"/>
      <c r="GBQ16" s="325"/>
      <c r="GBR16" s="325"/>
      <c r="GBS16" s="325"/>
      <c r="GBT16" s="325"/>
      <c r="GBU16" s="325"/>
      <c r="GBV16" s="325"/>
      <c r="GBW16" s="325"/>
      <c r="GBX16" s="325"/>
      <c r="GBY16" s="325"/>
      <c r="GBZ16" s="325"/>
      <c r="GCA16" s="325"/>
      <c r="GCB16" s="325"/>
      <c r="GCC16" s="325"/>
      <c r="GCD16" s="325"/>
      <c r="GCE16" s="325"/>
      <c r="GCF16" s="325"/>
      <c r="GCG16" s="325"/>
      <c r="GCH16" s="325"/>
      <c r="GCI16" s="325"/>
      <c r="GCJ16" s="325"/>
      <c r="GCK16" s="325"/>
      <c r="GCL16" s="325"/>
      <c r="GCM16" s="325"/>
      <c r="GCN16" s="325"/>
      <c r="GCO16" s="325"/>
      <c r="GCP16" s="325"/>
      <c r="GCQ16" s="325"/>
      <c r="GCR16" s="325"/>
      <c r="GCS16" s="325"/>
      <c r="GCT16" s="325"/>
      <c r="GCU16" s="325"/>
      <c r="GCV16" s="325"/>
      <c r="GCW16" s="325"/>
      <c r="GCX16" s="325"/>
      <c r="GCY16" s="325"/>
      <c r="GCZ16" s="325"/>
      <c r="GDA16" s="325"/>
      <c r="GDB16" s="325"/>
      <c r="GDC16" s="325"/>
      <c r="GDD16" s="325"/>
      <c r="GDE16" s="325"/>
      <c r="GDF16" s="325"/>
      <c r="GDG16" s="325"/>
      <c r="GDH16" s="325"/>
      <c r="GDI16" s="325"/>
      <c r="GDJ16" s="325"/>
      <c r="GDK16" s="325"/>
      <c r="GDL16" s="325"/>
      <c r="GDM16" s="325"/>
      <c r="GDN16" s="325"/>
      <c r="GDO16" s="325"/>
      <c r="GDP16" s="325"/>
      <c r="GDQ16" s="325"/>
      <c r="GDR16" s="325"/>
      <c r="GDS16" s="325"/>
      <c r="GDT16" s="325"/>
      <c r="GDU16" s="325"/>
      <c r="GDV16" s="325"/>
      <c r="GDW16" s="325"/>
      <c r="GDX16" s="325"/>
      <c r="GDY16" s="325"/>
      <c r="GDZ16" s="325"/>
      <c r="GEA16" s="325"/>
      <c r="GEB16" s="325"/>
      <c r="GEC16" s="325"/>
      <c r="GED16" s="325"/>
      <c r="GEE16" s="325"/>
      <c r="GEF16" s="325"/>
      <c r="GEG16" s="325"/>
      <c r="GEH16" s="325"/>
      <c r="GEI16" s="325"/>
      <c r="GEJ16" s="325"/>
      <c r="GEK16" s="325"/>
      <c r="GEL16" s="325"/>
      <c r="GEM16" s="325"/>
      <c r="GEN16" s="325"/>
      <c r="GEO16" s="325"/>
      <c r="GEP16" s="325"/>
      <c r="GEQ16" s="325"/>
      <c r="GER16" s="325"/>
      <c r="GES16" s="325"/>
      <c r="GET16" s="325"/>
      <c r="GEU16" s="325"/>
      <c r="GEV16" s="325"/>
      <c r="GEW16" s="325"/>
      <c r="GEX16" s="325"/>
      <c r="GEY16" s="325"/>
      <c r="GEZ16" s="325"/>
      <c r="GFA16" s="325"/>
      <c r="GFB16" s="325"/>
      <c r="GFC16" s="325"/>
      <c r="GFD16" s="325"/>
      <c r="GFE16" s="325"/>
      <c r="GFF16" s="325"/>
      <c r="GFG16" s="325"/>
      <c r="GFH16" s="325"/>
      <c r="GFI16" s="325"/>
      <c r="GFJ16" s="325"/>
      <c r="GFK16" s="325"/>
      <c r="GFL16" s="325"/>
      <c r="GFM16" s="325"/>
      <c r="GFN16" s="325"/>
      <c r="GFO16" s="325"/>
      <c r="GFP16" s="325"/>
      <c r="GFQ16" s="325"/>
      <c r="GFR16" s="325"/>
      <c r="GFS16" s="325"/>
      <c r="GFT16" s="325"/>
      <c r="GFU16" s="325"/>
      <c r="GFV16" s="325"/>
      <c r="GFW16" s="325"/>
      <c r="GFX16" s="325"/>
      <c r="GFY16" s="325"/>
      <c r="GFZ16" s="325"/>
      <c r="GGA16" s="325"/>
      <c r="GGB16" s="325"/>
      <c r="GGC16" s="325"/>
      <c r="GGD16" s="325"/>
      <c r="GGE16" s="325"/>
      <c r="GGF16" s="325"/>
      <c r="GGG16" s="325"/>
      <c r="GGH16" s="325"/>
      <c r="GGI16" s="325"/>
      <c r="GGJ16" s="325"/>
      <c r="GGK16" s="325"/>
      <c r="GGL16" s="325"/>
      <c r="GGM16" s="325"/>
      <c r="GGN16" s="325"/>
      <c r="GGO16" s="325"/>
      <c r="GGP16" s="325"/>
      <c r="GGQ16" s="325"/>
      <c r="GGR16" s="325"/>
      <c r="GGS16" s="325"/>
      <c r="GGT16" s="325"/>
      <c r="GGU16" s="325"/>
      <c r="GGV16" s="325"/>
      <c r="GGW16" s="325"/>
      <c r="GGX16" s="325"/>
      <c r="GGY16" s="325"/>
      <c r="GGZ16" s="325"/>
      <c r="GHA16" s="325"/>
      <c r="GHB16" s="325"/>
      <c r="GHC16" s="325"/>
      <c r="GHD16" s="325"/>
      <c r="GHE16" s="325"/>
      <c r="GHF16" s="325"/>
      <c r="GHG16" s="325"/>
      <c r="GHH16" s="325"/>
      <c r="GHI16" s="325"/>
      <c r="GHJ16" s="325"/>
      <c r="GHK16" s="325"/>
      <c r="GHL16" s="325"/>
      <c r="GHM16" s="325"/>
      <c r="GHN16" s="325"/>
      <c r="GHO16" s="325"/>
      <c r="GHP16" s="325"/>
      <c r="GHQ16" s="325"/>
      <c r="GHR16" s="325"/>
      <c r="GHS16" s="325"/>
      <c r="GHT16" s="325"/>
      <c r="GHU16" s="325"/>
      <c r="GHV16" s="325"/>
      <c r="GHW16" s="325"/>
      <c r="GHX16" s="325"/>
      <c r="GHY16" s="325"/>
      <c r="GHZ16" s="325"/>
      <c r="GIA16" s="325"/>
      <c r="GIB16" s="325"/>
      <c r="GIC16" s="325"/>
      <c r="GID16" s="325"/>
      <c r="GIE16" s="325"/>
      <c r="GIF16" s="325"/>
      <c r="GIG16" s="325"/>
      <c r="GIH16" s="325"/>
      <c r="GII16" s="325"/>
      <c r="GIJ16" s="325"/>
      <c r="GIK16" s="325"/>
      <c r="GIL16" s="325"/>
      <c r="GIM16" s="325"/>
      <c r="GIN16" s="325"/>
      <c r="GIO16" s="325"/>
      <c r="GIP16" s="325"/>
      <c r="GIQ16" s="325"/>
      <c r="GIR16" s="325"/>
      <c r="GIS16" s="325"/>
      <c r="GIT16" s="325"/>
      <c r="GIU16" s="325"/>
      <c r="GIV16" s="325"/>
      <c r="GIW16" s="325"/>
      <c r="GIX16" s="325"/>
      <c r="GIY16" s="325"/>
      <c r="GIZ16" s="325"/>
      <c r="GJA16" s="325"/>
      <c r="GJB16" s="325"/>
      <c r="GJC16" s="325"/>
      <c r="GJD16" s="325"/>
      <c r="GJE16" s="325"/>
      <c r="GJF16" s="325"/>
      <c r="GJG16" s="325"/>
      <c r="GJH16" s="325"/>
      <c r="GJI16" s="325"/>
      <c r="GJJ16" s="325"/>
      <c r="GJK16" s="325"/>
      <c r="GJL16" s="325"/>
      <c r="GJM16" s="325"/>
      <c r="GJN16" s="325"/>
      <c r="GJO16" s="325"/>
      <c r="GJP16" s="325"/>
      <c r="GJQ16" s="325"/>
      <c r="GJR16" s="325"/>
      <c r="GJS16" s="325"/>
      <c r="GJT16" s="325"/>
      <c r="GJU16" s="325"/>
      <c r="GJV16" s="325"/>
      <c r="GJW16" s="325"/>
      <c r="GJX16" s="325"/>
      <c r="GJY16" s="325"/>
      <c r="GJZ16" s="325"/>
      <c r="GKA16" s="325"/>
      <c r="GKB16" s="325"/>
      <c r="GKC16" s="325"/>
      <c r="GKD16" s="325"/>
      <c r="GKE16" s="325"/>
      <c r="GKF16" s="325"/>
      <c r="GKG16" s="325"/>
      <c r="GKH16" s="325"/>
      <c r="GKI16" s="325"/>
      <c r="GKJ16" s="325"/>
      <c r="GKK16" s="325"/>
      <c r="GKL16" s="325"/>
      <c r="GKM16" s="325"/>
      <c r="GKN16" s="325"/>
      <c r="GKO16" s="325"/>
      <c r="GKP16" s="325"/>
      <c r="GKQ16" s="325"/>
      <c r="GKR16" s="325"/>
      <c r="GKS16" s="325"/>
      <c r="GKT16" s="325"/>
      <c r="GKU16" s="325"/>
      <c r="GKV16" s="325"/>
      <c r="GKW16" s="325"/>
      <c r="GKX16" s="325"/>
      <c r="GKY16" s="325"/>
      <c r="GKZ16" s="325"/>
      <c r="GLA16" s="325"/>
      <c r="GLB16" s="325"/>
      <c r="GLC16" s="325"/>
      <c r="GLD16" s="325"/>
      <c r="GLE16" s="325"/>
      <c r="GLF16" s="325"/>
      <c r="GLG16" s="325"/>
      <c r="GLH16" s="325"/>
      <c r="GLI16" s="325"/>
      <c r="GLJ16" s="325"/>
      <c r="GLK16" s="325"/>
      <c r="GLL16" s="325"/>
      <c r="GLM16" s="325"/>
      <c r="GLN16" s="325"/>
      <c r="GLO16" s="325"/>
      <c r="GLP16" s="325"/>
      <c r="GLQ16" s="325"/>
      <c r="GLR16" s="325"/>
      <c r="GLS16" s="325"/>
      <c r="GLT16" s="325"/>
      <c r="GLU16" s="325"/>
      <c r="GLV16" s="325"/>
      <c r="GLW16" s="325"/>
      <c r="GLX16" s="325"/>
      <c r="GLY16" s="325"/>
      <c r="GLZ16" s="325"/>
      <c r="GMA16" s="325"/>
      <c r="GMB16" s="325"/>
      <c r="GMC16" s="325"/>
      <c r="GMD16" s="325"/>
      <c r="GME16" s="325"/>
      <c r="GMF16" s="325"/>
      <c r="GMG16" s="325"/>
      <c r="GMH16" s="325"/>
      <c r="GMI16" s="325"/>
      <c r="GMJ16" s="325"/>
      <c r="GMK16" s="325"/>
      <c r="GML16" s="325"/>
      <c r="GMM16" s="325"/>
      <c r="GMN16" s="325"/>
      <c r="GMO16" s="325"/>
      <c r="GMP16" s="325"/>
      <c r="GMQ16" s="325"/>
      <c r="GMR16" s="325"/>
      <c r="GMS16" s="325"/>
      <c r="GMT16" s="325"/>
      <c r="GMU16" s="325"/>
      <c r="GMV16" s="325"/>
      <c r="GMW16" s="325"/>
      <c r="GMX16" s="325"/>
      <c r="GMY16" s="325"/>
      <c r="GMZ16" s="325"/>
      <c r="GNA16" s="325"/>
      <c r="GNB16" s="325"/>
      <c r="GNC16" s="325"/>
      <c r="GND16" s="325"/>
      <c r="GNE16" s="325"/>
      <c r="GNF16" s="325"/>
      <c r="GNG16" s="325"/>
      <c r="GNH16" s="325"/>
      <c r="GNI16" s="325"/>
      <c r="GNJ16" s="325"/>
      <c r="GNK16" s="325"/>
      <c r="GNL16" s="325"/>
      <c r="GNM16" s="325"/>
      <c r="GNN16" s="325"/>
      <c r="GNO16" s="325"/>
      <c r="GNP16" s="325"/>
      <c r="GNQ16" s="325"/>
      <c r="GNR16" s="325"/>
      <c r="GNS16" s="325"/>
      <c r="GNT16" s="325"/>
      <c r="GNU16" s="325"/>
      <c r="GNV16" s="325"/>
      <c r="GNW16" s="325"/>
      <c r="GNX16" s="325"/>
      <c r="GNY16" s="325"/>
      <c r="GNZ16" s="325"/>
      <c r="GOA16" s="325"/>
      <c r="GOB16" s="325"/>
      <c r="GOC16" s="325"/>
      <c r="GOD16" s="325"/>
      <c r="GOE16" s="325"/>
      <c r="GOF16" s="325"/>
      <c r="GOG16" s="325"/>
      <c r="GOH16" s="325"/>
      <c r="GOI16" s="325"/>
      <c r="GOJ16" s="325"/>
      <c r="GOK16" s="325"/>
      <c r="GOL16" s="325"/>
      <c r="GOM16" s="325"/>
      <c r="GON16" s="325"/>
      <c r="GOO16" s="325"/>
      <c r="GOP16" s="325"/>
      <c r="GOQ16" s="325"/>
      <c r="GOR16" s="325"/>
      <c r="GOS16" s="325"/>
      <c r="GOT16" s="325"/>
      <c r="GOU16" s="325"/>
      <c r="GOV16" s="325"/>
      <c r="GOW16" s="325"/>
      <c r="GOX16" s="325"/>
      <c r="GOY16" s="325"/>
      <c r="GOZ16" s="325"/>
      <c r="GPA16" s="325"/>
      <c r="GPB16" s="325"/>
      <c r="GPC16" s="325"/>
      <c r="GPD16" s="325"/>
      <c r="GPE16" s="325"/>
      <c r="GPF16" s="325"/>
      <c r="GPG16" s="325"/>
      <c r="GPH16" s="325"/>
      <c r="GPI16" s="325"/>
      <c r="GPJ16" s="325"/>
      <c r="GPK16" s="325"/>
      <c r="GPL16" s="325"/>
      <c r="GPM16" s="325"/>
      <c r="GPN16" s="325"/>
      <c r="GPO16" s="325"/>
      <c r="GPP16" s="325"/>
      <c r="GPQ16" s="325"/>
      <c r="GPR16" s="325"/>
      <c r="GPS16" s="325"/>
      <c r="GPT16" s="325"/>
      <c r="GPU16" s="325"/>
      <c r="GPV16" s="325"/>
      <c r="GPW16" s="325"/>
      <c r="GPX16" s="325"/>
      <c r="GPY16" s="325"/>
      <c r="GPZ16" s="325"/>
      <c r="GQA16" s="325"/>
      <c r="GQB16" s="325"/>
      <c r="GQC16" s="325"/>
      <c r="GQD16" s="325"/>
      <c r="GQE16" s="325"/>
      <c r="GQF16" s="325"/>
      <c r="GQG16" s="325"/>
      <c r="GQH16" s="325"/>
      <c r="GQI16" s="325"/>
      <c r="GQJ16" s="325"/>
      <c r="GQK16" s="325"/>
      <c r="GQL16" s="325"/>
      <c r="GQM16" s="325"/>
      <c r="GQN16" s="325"/>
      <c r="GQO16" s="325"/>
      <c r="GQP16" s="325"/>
      <c r="GQQ16" s="325"/>
      <c r="GQR16" s="325"/>
      <c r="GQS16" s="325"/>
      <c r="GQT16" s="325"/>
      <c r="GQU16" s="325"/>
      <c r="GQV16" s="325"/>
      <c r="GQW16" s="325"/>
      <c r="GQX16" s="325"/>
      <c r="GQY16" s="325"/>
      <c r="GQZ16" s="325"/>
      <c r="GRA16" s="325"/>
      <c r="GRB16" s="325"/>
      <c r="GRC16" s="325"/>
      <c r="GRD16" s="325"/>
      <c r="GRE16" s="325"/>
      <c r="GRF16" s="325"/>
      <c r="GRG16" s="325"/>
      <c r="GRH16" s="325"/>
      <c r="GRI16" s="325"/>
      <c r="GRJ16" s="325"/>
      <c r="GRK16" s="325"/>
      <c r="GRL16" s="325"/>
      <c r="GRM16" s="325"/>
      <c r="GRN16" s="325"/>
      <c r="GRO16" s="325"/>
      <c r="GRP16" s="325"/>
      <c r="GRQ16" s="325"/>
      <c r="GRR16" s="325"/>
      <c r="GRS16" s="325"/>
      <c r="GRT16" s="325"/>
      <c r="GRU16" s="325"/>
      <c r="GRV16" s="325"/>
      <c r="GRW16" s="325"/>
      <c r="GRX16" s="325"/>
      <c r="GRY16" s="325"/>
      <c r="GRZ16" s="325"/>
      <c r="GSA16" s="325"/>
      <c r="GSB16" s="325"/>
      <c r="GSC16" s="325"/>
      <c r="GSD16" s="325"/>
      <c r="GSE16" s="325"/>
      <c r="GSF16" s="325"/>
      <c r="GSG16" s="325"/>
      <c r="GSH16" s="325"/>
      <c r="GSI16" s="325"/>
      <c r="GSJ16" s="325"/>
      <c r="GSK16" s="325"/>
      <c r="GSL16" s="325"/>
      <c r="GSM16" s="325"/>
      <c r="GSN16" s="325"/>
      <c r="GSO16" s="325"/>
      <c r="GSP16" s="325"/>
      <c r="GSQ16" s="325"/>
      <c r="GSR16" s="325"/>
      <c r="GSS16" s="325"/>
      <c r="GST16" s="325"/>
      <c r="GSU16" s="325"/>
      <c r="GSV16" s="325"/>
      <c r="GSW16" s="325"/>
      <c r="GSX16" s="325"/>
      <c r="GSY16" s="325"/>
      <c r="GSZ16" s="325"/>
      <c r="GTA16" s="325"/>
      <c r="GTB16" s="325"/>
      <c r="GTC16" s="325"/>
      <c r="GTD16" s="325"/>
      <c r="GTE16" s="325"/>
      <c r="GTF16" s="325"/>
      <c r="GTG16" s="325"/>
      <c r="GTH16" s="325"/>
      <c r="GTI16" s="325"/>
      <c r="GTJ16" s="325"/>
      <c r="GTK16" s="325"/>
      <c r="GTL16" s="325"/>
      <c r="GTM16" s="325"/>
      <c r="GTN16" s="325"/>
      <c r="GTO16" s="325"/>
      <c r="GTP16" s="325"/>
      <c r="GTQ16" s="325"/>
      <c r="GTR16" s="325"/>
      <c r="GTS16" s="325"/>
      <c r="GTT16" s="325"/>
      <c r="GTU16" s="325"/>
      <c r="GTV16" s="325"/>
      <c r="GTW16" s="325"/>
      <c r="GTX16" s="325"/>
      <c r="GTY16" s="325"/>
      <c r="GTZ16" s="325"/>
      <c r="GUA16" s="325"/>
      <c r="GUB16" s="325"/>
      <c r="GUC16" s="325"/>
      <c r="GUD16" s="325"/>
      <c r="GUE16" s="325"/>
      <c r="GUF16" s="325"/>
      <c r="GUG16" s="325"/>
      <c r="GUH16" s="325"/>
      <c r="GUI16" s="325"/>
      <c r="GUJ16" s="325"/>
      <c r="GUK16" s="325"/>
      <c r="GUL16" s="325"/>
      <c r="GUM16" s="325"/>
      <c r="GUN16" s="325"/>
      <c r="GUO16" s="325"/>
      <c r="GUP16" s="325"/>
      <c r="GUQ16" s="325"/>
      <c r="GUR16" s="325"/>
      <c r="GUS16" s="325"/>
      <c r="GUT16" s="325"/>
      <c r="GUU16" s="325"/>
      <c r="GUV16" s="325"/>
      <c r="GUW16" s="325"/>
      <c r="GUX16" s="325"/>
      <c r="GUY16" s="325"/>
      <c r="GUZ16" s="325"/>
      <c r="GVA16" s="325"/>
      <c r="GVB16" s="325"/>
      <c r="GVC16" s="325"/>
      <c r="GVD16" s="325"/>
      <c r="GVE16" s="325"/>
      <c r="GVF16" s="325"/>
      <c r="GVG16" s="325"/>
      <c r="GVH16" s="325"/>
      <c r="GVI16" s="325"/>
      <c r="GVJ16" s="325"/>
      <c r="GVK16" s="325"/>
      <c r="GVL16" s="325"/>
      <c r="GVM16" s="325"/>
      <c r="GVN16" s="325"/>
      <c r="GVO16" s="325"/>
      <c r="GVP16" s="325"/>
      <c r="GVQ16" s="325"/>
      <c r="GVR16" s="325"/>
      <c r="GVS16" s="325"/>
      <c r="GVT16" s="325"/>
      <c r="GVU16" s="325"/>
      <c r="GVV16" s="325"/>
      <c r="GVW16" s="325"/>
      <c r="GVX16" s="325"/>
      <c r="GVY16" s="325"/>
      <c r="GVZ16" s="325"/>
      <c r="GWA16" s="325"/>
      <c r="GWB16" s="325"/>
      <c r="GWC16" s="325"/>
      <c r="GWD16" s="325"/>
      <c r="GWE16" s="325"/>
      <c r="GWF16" s="325"/>
      <c r="GWG16" s="325"/>
      <c r="GWH16" s="325"/>
      <c r="GWI16" s="325"/>
      <c r="GWJ16" s="325"/>
      <c r="GWK16" s="325"/>
      <c r="GWL16" s="325"/>
      <c r="GWM16" s="325"/>
      <c r="GWN16" s="325"/>
      <c r="GWO16" s="325"/>
      <c r="GWP16" s="325"/>
      <c r="GWQ16" s="325"/>
      <c r="GWR16" s="325"/>
      <c r="GWS16" s="325"/>
      <c r="GWT16" s="325"/>
      <c r="GWU16" s="325"/>
      <c r="GWV16" s="325"/>
      <c r="GWW16" s="325"/>
      <c r="GWX16" s="325"/>
      <c r="GWY16" s="325"/>
      <c r="GWZ16" s="325"/>
      <c r="GXA16" s="325"/>
      <c r="GXB16" s="325"/>
      <c r="GXC16" s="325"/>
      <c r="GXD16" s="325"/>
      <c r="GXE16" s="325"/>
      <c r="GXF16" s="325"/>
      <c r="GXG16" s="325"/>
      <c r="GXH16" s="325"/>
      <c r="GXI16" s="325"/>
      <c r="GXJ16" s="325"/>
      <c r="GXK16" s="325"/>
      <c r="GXL16" s="325"/>
      <c r="GXM16" s="325"/>
      <c r="GXN16" s="325"/>
      <c r="GXO16" s="325"/>
      <c r="GXP16" s="325"/>
      <c r="GXQ16" s="325"/>
      <c r="GXR16" s="325"/>
      <c r="GXS16" s="325"/>
      <c r="GXT16" s="325"/>
      <c r="GXU16" s="325"/>
      <c r="GXV16" s="325"/>
      <c r="GXW16" s="325"/>
      <c r="GXX16" s="325"/>
      <c r="GXY16" s="325"/>
      <c r="GXZ16" s="325"/>
      <c r="GYA16" s="325"/>
      <c r="GYB16" s="325"/>
      <c r="GYC16" s="325"/>
      <c r="GYD16" s="325"/>
      <c r="GYE16" s="325"/>
      <c r="GYF16" s="325"/>
      <c r="GYG16" s="325"/>
      <c r="GYH16" s="325"/>
      <c r="GYI16" s="325"/>
      <c r="GYJ16" s="325"/>
      <c r="GYK16" s="325"/>
      <c r="GYL16" s="325"/>
      <c r="GYM16" s="325"/>
      <c r="GYN16" s="325"/>
      <c r="GYO16" s="325"/>
      <c r="GYP16" s="325"/>
      <c r="GYQ16" s="325"/>
      <c r="GYR16" s="325"/>
      <c r="GYS16" s="325"/>
      <c r="GYT16" s="325"/>
      <c r="GYU16" s="325"/>
      <c r="GYV16" s="325"/>
      <c r="GYW16" s="325"/>
      <c r="GYX16" s="325"/>
      <c r="GYY16" s="325"/>
      <c r="GYZ16" s="325"/>
      <c r="GZA16" s="325"/>
      <c r="GZB16" s="325"/>
      <c r="GZC16" s="325"/>
      <c r="GZD16" s="325"/>
      <c r="GZE16" s="325"/>
      <c r="GZF16" s="325"/>
      <c r="GZG16" s="325"/>
      <c r="GZH16" s="325"/>
      <c r="GZI16" s="325"/>
      <c r="GZJ16" s="325"/>
      <c r="GZK16" s="325"/>
      <c r="GZL16" s="325"/>
      <c r="GZM16" s="325"/>
      <c r="GZN16" s="325"/>
      <c r="GZO16" s="325"/>
      <c r="GZP16" s="325"/>
      <c r="GZQ16" s="325"/>
      <c r="GZR16" s="325"/>
      <c r="GZS16" s="325"/>
      <c r="GZT16" s="325"/>
      <c r="GZU16" s="325"/>
      <c r="GZV16" s="325"/>
      <c r="GZW16" s="325"/>
      <c r="GZX16" s="325"/>
      <c r="GZY16" s="325"/>
      <c r="GZZ16" s="325"/>
      <c r="HAA16" s="325"/>
      <c r="HAB16" s="325"/>
      <c r="HAC16" s="325"/>
      <c r="HAD16" s="325"/>
      <c r="HAE16" s="325"/>
      <c r="HAF16" s="325"/>
      <c r="HAG16" s="325"/>
      <c r="HAH16" s="325"/>
      <c r="HAI16" s="325"/>
      <c r="HAJ16" s="325"/>
      <c r="HAK16" s="325"/>
      <c r="HAL16" s="325"/>
      <c r="HAM16" s="325"/>
      <c r="HAN16" s="325"/>
      <c r="HAO16" s="325"/>
      <c r="HAP16" s="325"/>
      <c r="HAQ16" s="325"/>
      <c r="HAR16" s="325"/>
      <c r="HAS16" s="325"/>
      <c r="HAT16" s="325"/>
      <c r="HAU16" s="325"/>
      <c r="HAV16" s="325"/>
      <c r="HAW16" s="325"/>
      <c r="HAX16" s="325"/>
      <c r="HAY16" s="325"/>
      <c r="HAZ16" s="325"/>
      <c r="HBA16" s="325"/>
      <c r="HBB16" s="325"/>
      <c r="HBC16" s="325"/>
      <c r="HBD16" s="325"/>
      <c r="HBE16" s="325"/>
      <c r="HBF16" s="325"/>
      <c r="HBG16" s="325"/>
      <c r="HBH16" s="325"/>
      <c r="HBI16" s="325"/>
      <c r="HBJ16" s="325"/>
      <c r="HBK16" s="325"/>
      <c r="HBL16" s="325"/>
      <c r="HBM16" s="325"/>
      <c r="HBN16" s="325"/>
      <c r="HBO16" s="325"/>
      <c r="HBP16" s="325"/>
      <c r="HBQ16" s="325"/>
      <c r="HBR16" s="325"/>
      <c r="HBS16" s="325"/>
      <c r="HBT16" s="325"/>
      <c r="HBU16" s="325"/>
      <c r="HBV16" s="325"/>
      <c r="HBW16" s="325"/>
      <c r="HBX16" s="325"/>
      <c r="HBY16" s="325"/>
      <c r="HBZ16" s="325"/>
      <c r="HCA16" s="325"/>
      <c r="HCB16" s="325"/>
      <c r="HCC16" s="325"/>
      <c r="HCD16" s="325"/>
      <c r="HCE16" s="325"/>
      <c r="HCF16" s="325"/>
      <c r="HCG16" s="325"/>
      <c r="HCH16" s="325"/>
      <c r="HCI16" s="325"/>
      <c r="HCJ16" s="325"/>
      <c r="HCK16" s="325"/>
      <c r="HCL16" s="325"/>
      <c r="HCM16" s="325"/>
      <c r="HCN16" s="325"/>
      <c r="HCO16" s="325"/>
      <c r="HCP16" s="325"/>
      <c r="HCQ16" s="325"/>
      <c r="HCR16" s="325"/>
      <c r="HCS16" s="325"/>
      <c r="HCT16" s="325"/>
      <c r="HCU16" s="325"/>
      <c r="HCV16" s="325"/>
      <c r="HCW16" s="325"/>
      <c r="HCX16" s="325"/>
      <c r="HCY16" s="325"/>
      <c r="HCZ16" s="325"/>
      <c r="HDA16" s="325"/>
      <c r="HDB16" s="325"/>
      <c r="HDC16" s="325"/>
      <c r="HDD16" s="325"/>
      <c r="HDE16" s="325"/>
      <c r="HDF16" s="325"/>
      <c r="HDG16" s="325"/>
      <c r="HDH16" s="325"/>
      <c r="HDI16" s="325"/>
      <c r="HDJ16" s="325"/>
      <c r="HDK16" s="325"/>
      <c r="HDL16" s="325"/>
      <c r="HDM16" s="325"/>
      <c r="HDN16" s="325"/>
      <c r="HDO16" s="325"/>
      <c r="HDP16" s="325"/>
      <c r="HDQ16" s="325"/>
      <c r="HDR16" s="325"/>
      <c r="HDS16" s="325"/>
      <c r="HDT16" s="325"/>
      <c r="HDU16" s="325"/>
      <c r="HDV16" s="325"/>
      <c r="HDW16" s="325"/>
      <c r="HDX16" s="325"/>
      <c r="HDY16" s="325"/>
      <c r="HDZ16" s="325"/>
      <c r="HEA16" s="325"/>
      <c r="HEB16" s="325"/>
      <c r="HEC16" s="325"/>
      <c r="HED16" s="325"/>
      <c r="HEE16" s="325"/>
      <c r="HEF16" s="325"/>
      <c r="HEG16" s="325"/>
      <c r="HEH16" s="325"/>
      <c r="HEI16" s="325"/>
      <c r="HEJ16" s="325"/>
      <c r="HEK16" s="325"/>
      <c r="HEL16" s="325"/>
      <c r="HEM16" s="325"/>
      <c r="HEN16" s="325"/>
      <c r="HEO16" s="325"/>
      <c r="HEP16" s="325"/>
      <c r="HEQ16" s="325"/>
      <c r="HER16" s="325"/>
      <c r="HES16" s="325"/>
      <c r="HET16" s="325"/>
      <c r="HEU16" s="325"/>
      <c r="HEV16" s="325"/>
      <c r="HEW16" s="325"/>
      <c r="HEX16" s="325"/>
      <c r="HEY16" s="325"/>
      <c r="HEZ16" s="325"/>
      <c r="HFA16" s="325"/>
      <c r="HFB16" s="325"/>
      <c r="HFC16" s="325"/>
      <c r="HFD16" s="325"/>
      <c r="HFE16" s="325"/>
      <c r="HFF16" s="325"/>
      <c r="HFG16" s="325"/>
      <c r="HFH16" s="325"/>
      <c r="HFI16" s="325"/>
      <c r="HFJ16" s="325"/>
      <c r="HFK16" s="325"/>
      <c r="HFL16" s="325"/>
      <c r="HFM16" s="325"/>
      <c r="HFN16" s="325"/>
      <c r="HFO16" s="325"/>
      <c r="HFP16" s="325"/>
      <c r="HFQ16" s="325"/>
      <c r="HFR16" s="325"/>
      <c r="HFS16" s="325"/>
      <c r="HFT16" s="325"/>
      <c r="HFU16" s="325"/>
      <c r="HFV16" s="325"/>
      <c r="HFW16" s="325"/>
      <c r="HFX16" s="325"/>
      <c r="HFY16" s="325"/>
      <c r="HFZ16" s="325"/>
      <c r="HGA16" s="325"/>
      <c r="HGB16" s="325"/>
      <c r="HGC16" s="325"/>
      <c r="HGD16" s="325"/>
      <c r="HGE16" s="325"/>
      <c r="HGF16" s="325"/>
      <c r="HGG16" s="325"/>
      <c r="HGH16" s="325"/>
      <c r="HGI16" s="325"/>
      <c r="HGJ16" s="325"/>
      <c r="HGK16" s="325"/>
      <c r="HGL16" s="325"/>
      <c r="HGM16" s="325"/>
      <c r="HGN16" s="325"/>
      <c r="HGO16" s="325"/>
      <c r="HGP16" s="325"/>
      <c r="HGQ16" s="325"/>
      <c r="HGR16" s="325"/>
      <c r="HGS16" s="325"/>
      <c r="HGT16" s="325"/>
      <c r="HGU16" s="325"/>
      <c r="HGV16" s="325"/>
      <c r="HGW16" s="325"/>
      <c r="HGX16" s="325"/>
      <c r="HGY16" s="325"/>
      <c r="HGZ16" s="325"/>
      <c r="HHA16" s="325"/>
      <c r="HHB16" s="325"/>
      <c r="HHC16" s="325"/>
      <c r="HHD16" s="325"/>
      <c r="HHE16" s="325"/>
      <c r="HHF16" s="325"/>
      <c r="HHG16" s="325"/>
      <c r="HHH16" s="325"/>
      <c r="HHI16" s="325"/>
      <c r="HHJ16" s="325"/>
      <c r="HHK16" s="325"/>
      <c r="HHL16" s="325"/>
      <c r="HHM16" s="325"/>
      <c r="HHN16" s="325"/>
      <c r="HHO16" s="325"/>
      <c r="HHP16" s="325"/>
      <c r="HHQ16" s="325"/>
      <c r="HHR16" s="325"/>
      <c r="HHS16" s="325"/>
      <c r="HHT16" s="325"/>
      <c r="HHU16" s="325"/>
      <c r="HHV16" s="325"/>
      <c r="HHW16" s="325"/>
      <c r="HHX16" s="325"/>
      <c r="HHY16" s="325"/>
      <c r="HHZ16" s="325"/>
      <c r="HIA16" s="325"/>
      <c r="HIB16" s="325"/>
      <c r="HIC16" s="325"/>
      <c r="HID16" s="325"/>
      <c r="HIE16" s="325"/>
      <c r="HIF16" s="325"/>
      <c r="HIG16" s="325"/>
      <c r="HIH16" s="325"/>
      <c r="HII16" s="325"/>
      <c r="HIJ16" s="325"/>
      <c r="HIK16" s="325"/>
      <c r="HIL16" s="325"/>
      <c r="HIM16" s="325"/>
      <c r="HIN16" s="325"/>
      <c r="HIO16" s="325"/>
      <c r="HIP16" s="325"/>
      <c r="HIQ16" s="325"/>
      <c r="HIR16" s="325"/>
      <c r="HIS16" s="325"/>
      <c r="HIT16" s="325"/>
      <c r="HIU16" s="325"/>
      <c r="HIV16" s="325"/>
      <c r="HIW16" s="325"/>
      <c r="HIX16" s="325"/>
      <c r="HIY16" s="325"/>
      <c r="HIZ16" s="325"/>
      <c r="HJA16" s="325"/>
      <c r="HJB16" s="325"/>
      <c r="HJC16" s="325"/>
      <c r="HJD16" s="325"/>
      <c r="HJE16" s="325"/>
      <c r="HJF16" s="325"/>
      <c r="HJG16" s="325"/>
      <c r="HJH16" s="325"/>
      <c r="HJI16" s="325"/>
      <c r="HJJ16" s="325"/>
      <c r="HJK16" s="325"/>
      <c r="HJL16" s="325"/>
      <c r="HJM16" s="325"/>
      <c r="HJN16" s="325"/>
      <c r="HJO16" s="325"/>
      <c r="HJP16" s="325"/>
      <c r="HJQ16" s="325"/>
      <c r="HJR16" s="325"/>
      <c r="HJS16" s="325"/>
      <c r="HJT16" s="325"/>
      <c r="HJU16" s="325"/>
      <c r="HJV16" s="325"/>
      <c r="HJW16" s="325"/>
      <c r="HJX16" s="325"/>
      <c r="HJY16" s="325"/>
      <c r="HJZ16" s="325"/>
      <c r="HKA16" s="325"/>
      <c r="HKB16" s="325"/>
      <c r="HKC16" s="325"/>
      <c r="HKD16" s="325"/>
      <c r="HKE16" s="325"/>
      <c r="HKF16" s="325"/>
      <c r="HKG16" s="325"/>
      <c r="HKH16" s="325"/>
      <c r="HKI16" s="325"/>
      <c r="HKJ16" s="325"/>
      <c r="HKK16" s="325"/>
      <c r="HKL16" s="325"/>
      <c r="HKM16" s="325"/>
      <c r="HKN16" s="325"/>
      <c r="HKO16" s="325"/>
      <c r="HKP16" s="325"/>
      <c r="HKQ16" s="325"/>
      <c r="HKR16" s="325"/>
      <c r="HKS16" s="325"/>
      <c r="HKT16" s="325"/>
      <c r="HKU16" s="325"/>
      <c r="HKV16" s="325"/>
      <c r="HKW16" s="325"/>
      <c r="HKX16" s="325"/>
      <c r="HKY16" s="325"/>
      <c r="HKZ16" s="325"/>
      <c r="HLA16" s="325"/>
      <c r="HLB16" s="325"/>
      <c r="HLC16" s="325"/>
      <c r="HLD16" s="325"/>
      <c r="HLE16" s="325"/>
      <c r="HLF16" s="325"/>
      <c r="HLG16" s="325"/>
      <c r="HLH16" s="325"/>
      <c r="HLI16" s="325"/>
      <c r="HLJ16" s="325"/>
      <c r="HLK16" s="325"/>
      <c r="HLL16" s="325"/>
      <c r="HLM16" s="325"/>
      <c r="HLN16" s="325"/>
      <c r="HLO16" s="325"/>
      <c r="HLP16" s="325"/>
      <c r="HLQ16" s="325"/>
      <c r="HLR16" s="325"/>
      <c r="HLS16" s="325"/>
      <c r="HLT16" s="325"/>
      <c r="HLU16" s="325"/>
      <c r="HLV16" s="325"/>
      <c r="HLW16" s="325"/>
      <c r="HLX16" s="325"/>
      <c r="HLY16" s="325"/>
      <c r="HLZ16" s="325"/>
      <c r="HMA16" s="325"/>
      <c r="HMB16" s="325"/>
      <c r="HMC16" s="325"/>
      <c r="HMD16" s="325"/>
      <c r="HME16" s="325"/>
      <c r="HMF16" s="325"/>
      <c r="HMG16" s="325"/>
      <c r="HMH16" s="325"/>
      <c r="HMI16" s="325"/>
      <c r="HMJ16" s="325"/>
      <c r="HMK16" s="325"/>
      <c r="HML16" s="325"/>
      <c r="HMM16" s="325"/>
      <c r="HMN16" s="325"/>
      <c r="HMO16" s="325"/>
      <c r="HMP16" s="325"/>
      <c r="HMQ16" s="325"/>
      <c r="HMR16" s="325"/>
      <c r="HMS16" s="325"/>
      <c r="HMT16" s="325"/>
      <c r="HMU16" s="325"/>
      <c r="HMV16" s="325"/>
      <c r="HMW16" s="325"/>
      <c r="HMX16" s="325"/>
      <c r="HMY16" s="325"/>
      <c r="HMZ16" s="325"/>
      <c r="HNA16" s="325"/>
      <c r="HNB16" s="325"/>
      <c r="HNC16" s="325"/>
      <c r="HND16" s="325"/>
      <c r="HNE16" s="325"/>
      <c r="HNF16" s="325"/>
      <c r="HNG16" s="325"/>
      <c r="HNH16" s="325"/>
      <c r="HNI16" s="325"/>
      <c r="HNJ16" s="325"/>
      <c r="HNK16" s="325"/>
      <c r="HNL16" s="325"/>
      <c r="HNM16" s="325"/>
      <c r="HNN16" s="325"/>
      <c r="HNO16" s="325"/>
      <c r="HNP16" s="325"/>
      <c r="HNQ16" s="325"/>
      <c r="HNR16" s="325"/>
      <c r="HNS16" s="325"/>
      <c r="HNT16" s="325"/>
      <c r="HNU16" s="325"/>
      <c r="HNV16" s="325"/>
      <c r="HNW16" s="325"/>
      <c r="HNX16" s="325"/>
      <c r="HNY16" s="325"/>
      <c r="HNZ16" s="325"/>
      <c r="HOA16" s="325"/>
      <c r="HOB16" s="325"/>
      <c r="HOC16" s="325"/>
      <c r="HOD16" s="325"/>
      <c r="HOE16" s="325"/>
      <c r="HOF16" s="325"/>
      <c r="HOG16" s="325"/>
      <c r="HOH16" s="325"/>
      <c r="HOI16" s="325"/>
      <c r="HOJ16" s="325"/>
      <c r="HOK16" s="325"/>
      <c r="HOL16" s="325"/>
      <c r="HOM16" s="325"/>
      <c r="HON16" s="325"/>
      <c r="HOO16" s="325"/>
      <c r="HOP16" s="325"/>
      <c r="HOQ16" s="325"/>
      <c r="HOR16" s="325"/>
      <c r="HOS16" s="325"/>
      <c r="HOT16" s="325"/>
      <c r="HOU16" s="325"/>
      <c r="HOV16" s="325"/>
      <c r="HOW16" s="325"/>
      <c r="HOX16" s="325"/>
      <c r="HOY16" s="325"/>
      <c r="HOZ16" s="325"/>
      <c r="HPA16" s="325"/>
      <c r="HPB16" s="325"/>
      <c r="HPC16" s="325"/>
      <c r="HPD16" s="325"/>
      <c r="HPE16" s="325"/>
      <c r="HPF16" s="325"/>
      <c r="HPG16" s="325"/>
      <c r="HPH16" s="325"/>
      <c r="HPI16" s="325"/>
      <c r="HPJ16" s="325"/>
      <c r="HPK16" s="325"/>
      <c r="HPL16" s="325"/>
      <c r="HPM16" s="325"/>
      <c r="HPN16" s="325"/>
      <c r="HPO16" s="325"/>
      <c r="HPP16" s="325"/>
      <c r="HPQ16" s="325"/>
      <c r="HPR16" s="325"/>
      <c r="HPS16" s="325"/>
      <c r="HPT16" s="325"/>
      <c r="HPU16" s="325"/>
      <c r="HPV16" s="325"/>
      <c r="HPW16" s="325"/>
      <c r="HPX16" s="325"/>
      <c r="HPY16" s="325"/>
      <c r="HPZ16" s="325"/>
      <c r="HQA16" s="325"/>
      <c r="HQB16" s="325"/>
      <c r="HQC16" s="325"/>
      <c r="HQD16" s="325"/>
      <c r="HQE16" s="325"/>
      <c r="HQF16" s="325"/>
      <c r="HQG16" s="325"/>
      <c r="HQH16" s="325"/>
      <c r="HQI16" s="325"/>
      <c r="HQJ16" s="325"/>
      <c r="HQK16" s="325"/>
      <c r="HQL16" s="325"/>
      <c r="HQM16" s="325"/>
      <c r="HQN16" s="325"/>
      <c r="HQO16" s="325"/>
      <c r="HQP16" s="325"/>
      <c r="HQQ16" s="325"/>
      <c r="HQR16" s="325"/>
      <c r="HQS16" s="325"/>
      <c r="HQT16" s="325"/>
      <c r="HQU16" s="325"/>
      <c r="HQV16" s="325"/>
      <c r="HQW16" s="325"/>
      <c r="HQX16" s="325"/>
      <c r="HQY16" s="325"/>
      <c r="HQZ16" s="325"/>
      <c r="HRA16" s="325"/>
      <c r="HRB16" s="325"/>
      <c r="HRC16" s="325"/>
      <c r="HRD16" s="325"/>
      <c r="HRE16" s="325"/>
      <c r="HRF16" s="325"/>
      <c r="HRG16" s="325"/>
      <c r="HRH16" s="325"/>
      <c r="HRI16" s="325"/>
      <c r="HRJ16" s="325"/>
      <c r="HRK16" s="325"/>
      <c r="HRL16" s="325"/>
      <c r="HRM16" s="325"/>
      <c r="HRN16" s="325"/>
      <c r="HRO16" s="325"/>
      <c r="HRP16" s="325"/>
      <c r="HRQ16" s="325"/>
      <c r="HRR16" s="325"/>
      <c r="HRS16" s="325"/>
      <c r="HRT16" s="325"/>
      <c r="HRU16" s="325"/>
      <c r="HRV16" s="325"/>
      <c r="HRW16" s="325"/>
      <c r="HRX16" s="325"/>
      <c r="HRY16" s="325"/>
      <c r="HRZ16" s="325"/>
      <c r="HSA16" s="325"/>
      <c r="HSB16" s="325"/>
      <c r="HSC16" s="325"/>
      <c r="HSD16" s="325"/>
      <c r="HSE16" s="325"/>
      <c r="HSF16" s="325"/>
      <c r="HSG16" s="325"/>
      <c r="HSH16" s="325"/>
      <c r="HSI16" s="325"/>
      <c r="HSJ16" s="325"/>
      <c r="HSK16" s="325"/>
      <c r="HSL16" s="325"/>
      <c r="HSM16" s="325"/>
      <c r="HSN16" s="325"/>
      <c r="HSO16" s="325"/>
      <c r="HSP16" s="325"/>
      <c r="HSQ16" s="325"/>
      <c r="HSR16" s="325"/>
      <c r="HSS16" s="325"/>
      <c r="HST16" s="325"/>
      <c r="HSU16" s="325"/>
      <c r="HSV16" s="325"/>
      <c r="HSW16" s="325"/>
      <c r="HSX16" s="325"/>
      <c r="HSY16" s="325"/>
      <c r="HSZ16" s="325"/>
      <c r="HTA16" s="325"/>
      <c r="HTB16" s="325"/>
      <c r="HTC16" s="325"/>
      <c r="HTD16" s="325"/>
      <c r="HTE16" s="325"/>
      <c r="HTF16" s="325"/>
      <c r="HTG16" s="325"/>
      <c r="HTH16" s="325"/>
      <c r="HTI16" s="325"/>
      <c r="HTJ16" s="325"/>
      <c r="HTK16" s="325"/>
      <c r="HTL16" s="325"/>
      <c r="HTM16" s="325"/>
      <c r="HTN16" s="325"/>
      <c r="HTO16" s="325"/>
      <c r="HTP16" s="325"/>
      <c r="HTQ16" s="325"/>
      <c r="HTR16" s="325"/>
      <c r="HTS16" s="325"/>
      <c r="HTT16" s="325"/>
      <c r="HTU16" s="325"/>
      <c r="HTV16" s="325"/>
      <c r="HTW16" s="325"/>
      <c r="HTX16" s="325"/>
      <c r="HTY16" s="325"/>
      <c r="HTZ16" s="325"/>
      <c r="HUA16" s="325"/>
      <c r="HUB16" s="325"/>
      <c r="HUC16" s="325"/>
      <c r="HUD16" s="325"/>
      <c r="HUE16" s="325"/>
      <c r="HUF16" s="325"/>
      <c r="HUG16" s="325"/>
      <c r="HUH16" s="325"/>
      <c r="HUI16" s="325"/>
      <c r="HUJ16" s="325"/>
      <c r="HUK16" s="325"/>
      <c r="HUL16" s="325"/>
      <c r="HUM16" s="325"/>
      <c r="HUN16" s="325"/>
      <c r="HUO16" s="325"/>
      <c r="HUP16" s="325"/>
      <c r="HUQ16" s="325"/>
      <c r="HUR16" s="325"/>
      <c r="HUS16" s="325"/>
      <c r="HUT16" s="325"/>
      <c r="HUU16" s="325"/>
      <c r="HUV16" s="325"/>
      <c r="HUW16" s="325"/>
      <c r="HUX16" s="325"/>
      <c r="HUY16" s="325"/>
      <c r="HUZ16" s="325"/>
      <c r="HVA16" s="325"/>
      <c r="HVB16" s="325"/>
      <c r="HVC16" s="325"/>
      <c r="HVD16" s="325"/>
      <c r="HVE16" s="325"/>
      <c r="HVF16" s="325"/>
      <c r="HVG16" s="325"/>
      <c r="HVH16" s="325"/>
      <c r="HVI16" s="325"/>
      <c r="HVJ16" s="325"/>
      <c r="HVK16" s="325"/>
      <c r="HVL16" s="325"/>
      <c r="HVM16" s="325"/>
      <c r="HVN16" s="325"/>
      <c r="HVO16" s="325"/>
      <c r="HVP16" s="325"/>
      <c r="HVQ16" s="325"/>
      <c r="HVR16" s="325"/>
      <c r="HVS16" s="325"/>
      <c r="HVT16" s="325"/>
      <c r="HVU16" s="325"/>
      <c r="HVV16" s="325"/>
      <c r="HVW16" s="325"/>
      <c r="HVX16" s="325"/>
      <c r="HVY16" s="325"/>
      <c r="HVZ16" s="325"/>
      <c r="HWA16" s="325"/>
      <c r="HWB16" s="325"/>
      <c r="HWC16" s="325"/>
      <c r="HWD16" s="325"/>
      <c r="HWE16" s="325"/>
      <c r="HWF16" s="325"/>
      <c r="HWG16" s="325"/>
      <c r="HWH16" s="325"/>
      <c r="HWI16" s="325"/>
      <c r="HWJ16" s="325"/>
      <c r="HWK16" s="325"/>
      <c r="HWL16" s="325"/>
      <c r="HWM16" s="325"/>
      <c r="HWN16" s="325"/>
      <c r="HWO16" s="325"/>
      <c r="HWP16" s="325"/>
      <c r="HWQ16" s="325"/>
      <c r="HWR16" s="325"/>
      <c r="HWS16" s="325"/>
      <c r="HWT16" s="325"/>
      <c r="HWU16" s="325"/>
      <c r="HWV16" s="325"/>
      <c r="HWW16" s="325"/>
      <c r="HWX16" s="325"/>
      <c r="HWY16" s="325"/>
      <c r="HWZ16" s="325"/>
      <c r="HXA16" s="325"/>
      <c r="HXB16" s="325"/>
      <c r="HXC16" s="325"/>
      <c r="HXD16" s="325"/>
      <c r="HXE16" s="325"/>
      <c r="HXF16" s="325"/>
      <c r="HXG16" s="325"/>
      <c r="HXH16" s="325"/>
      <c r="HXI16" s="325"/>
      <c r="HXJ16" s="325"/>
      <c r="HXK16" s="325"/>
      <c r="HXL16" s="325"/>
      <c r="HXM16" s="325"/>
      <c r="HXN16" s="325"/>
      <c r="HXO16" s="325"/>
      <c r="HXP16" s="325"/>
      <c r="HXQ16" s="325"/>
      <c r="HXR16" s="325"/>
      <c r="HXS16" s="325"/>
      <c r="HXT16" s="325"/>
      <c r="HXU16" s="325"/>
      <c r="HXV16" s="325"/>
      <c r="HXW16" s="325"/>
      <c r="HXX16" s="325"/>
      <c r="HXY16" s="325"/>
      <c r="HXZ16" s="325"/>
      <c r="HYA16" s="325"/>
      <c r="HYB16" s="325"/>
      <c r="HYC16" s="325"/>
      <c r="HYD16" s="325"/>
      <c r="HYE16" s="325"/>
      <c r="HYF16" s="325"/>
      <c r="HYG16" s="325"/>
      <c r="HYH16" s="325"/>
      <c r="HYI16" s="325"/>
      <c r="HYJ16" s="325"/>
      <c r="HYK16" s="325"/>
      <c r="HYL16" s="325"/>
      <c r="HYM16" s="325"/>
      <c r="HYN16" s="325"/>
      <c r="HYO16" s="325"/>
      <c r="HYP16" s="325"/>
      <c r="HYQ16" s="325"/>
      <c r="HYR16" s="325"/>
      <c r="HYS16" s="325"/>
      <c r="HYT16" s="325"/>
      <c r="HYU16" s="325"/>
      <c r="HYV16" s="325"/>
      <c r="HYW16" s="325"/>
      <c r="HYX16" s="325"/>
      <c r="HYY16" s="325"/>
      <c r="HYZ16" s="325"/>
      <c r="HZA16" s="325"/>
      <c r="HZB16" s="325"/>
      <c r="HZC16" s="325"/>
      <c r="HZD16" s="325"/>
      <c r="HZE16" s="325"/>
      <c r="HZF16" s="325"/>
      <c r="HZG16" s="325"/>
      <c r="HZH16" s="325"/>
      <c r="HZI16" s="325"/>
      <c r="HZJ16" s="325"/>
      <c r="HZK16" s="325"/>
      <c r="HZL16" s="325"/>
      <c r="HZM16" s="325"/>
      <c r="HZN16" s="325"/>
      <c r="HZO16" s="325"/>
      <c r="HZP16" s="325"/>
      <c r="HZQ16" s="325"/>
      <c r="HZR16" s="325"/>
      <c r="HZS16" s="325"/>
      <c r="HZT16" s="325"/>
      <c r="HZU16" s="325"/>
      <c r="HZV16" s="325"/>
      <c r="HZW16" s="325"/>
      <c r="HZX16" s="325"/>
      <c r="HZY16" s="325"/>
      <c r="HZZ16" s="325"/>
      <c r="IAA16" s="325"/>
      <c r="IAB16" s="325"/>
      <c r="IAC16" s="325"/>
      <c r="IAD16" s="325"/>
      <c r="IAE16" s="325"/>
      <c r="IAF16" s="325"/>
      <c r="IAG16" s="325"/>
      <c r="IAH16" s="325"/>
      <c r="IAI16" s="325"/>
      <c r="IAJ16" s="325"/>
      <c r="IAK16" s="325"/>
      <c r="IAL16" s="325"/>
      <c r="IAM16" s="325"/>
      <c r="IAN16" s="325"/>
      <c r="IAO16" s="325"/>
      <c r="IAP16" s="325"/>
      <c r="IAQ16" s="325"/>
      <c r="IAR16" s="325"/>
      <c r="IAS16" s="325"/>
      <c r="IAT16" s="325"/>
      <c r="IAU16" s="325"/>
      <c r="IAV16" s="325"/>
      <c r="IAW16" s="325"/>
      <c r="IAX16" s="325"/>
      <c r="IAY16" s="325"/>
      <c r="IAZ16" s="325"/>
      <c r="IBA16" s="325"/>
      <c r="IBB16" s="325"/>
      <c r="IBC16" s="325"/>
      <c r="IBD16" s="325"/>
      <c r="IBE16" s="325"/>
      <c r="IBF16" s="325"/>
      <c r="IBG16" s="325"/>
      <c r="IBH16" s="325"/>
      <c r="IBI16" s="325"/>
      <c r="IBJ16" s="325"/>
      <c r="IBK16" s="325"/>
      <c r="IBL16" s="325"/>
      <c r="IBM16" s="325"/>
      <c r="IBN16" s="325"/>
      <c r="IBO16" s="325"/>
      <c r="IBP16" s="325"/>
      <c r="IBQ16" s="325"/>
      <c r="IBR16" s="325"/>
      <c r="IBS16" s="325"/>
      <c r="IBT16" s="325"/>
      <c r="IBU16" s="325"/>
      <c r="IBV16" s="325"/>
      <c r="IBW16" s="325"/>
      <c r="IBX16" s="325"/>
      <c r="IBY16" s="325"/>
      <c r="IBZ16" s="325"/>
      <c r="ICA16" s="325"/>
      <c r="ICB16" s="325"/>
      <c r="ICC16" s="325"/>
      <c r="ICD16" s="325"/>
      <c r="ICE16" s="325"/>
      <c r="ICF16" s="325"/>
      <c r="ICG16" s="325"/>
      <c r="ICH16" s="325"/>
      <c r="ICI16" s="325"/>
      <c r="ICJ16" s="325"/>
      <c r="ICK16" s="325"/>
      <c r="ICL16" s="325"/>
      <c r="ICM16" s="325"/>
      <c r="ICN16" s="325"/>
      <c r="ICO16" s="325"/>
      <c r="ICP16" s="325"/>
      <c r="ICQ16" s="325"/>
      <c r="ICR16" s="325"/>
      <c r="ICS16" s="325"/>
      <c r="ICT16" s="325"/>
      <c r="ICU16" s="325"/>
      <c r="ICV16" s="325"/>
      <c r="ICW16" s="325"/>
      <c r="ICX16" s="325"/>
      <c r="ICY16" s="325"/>
      <c r="ICZ16" s="325"/>
      <c r="IDA16" s="325"/>
      <c r="IDB16" s="325"/>
      <c r="IDC16" s="325"/>
      <c r="IDD16" s="325"/>
      <c r="IDE16" s="325"/>
      <c r="IDF16" s="325"/>
      <c r="IDG16" s="325"/>
      <c r="IDH16" s="325"/>
      <c r="IDI16" s="325"/>
      <c r="IDJ16" s="325"/>
      <c r="IDK16" s="325"/>
      <c r="IDL16" s="325"/>
      <c r="IDM16" s="325"/>
      <c r="IDN16" s="325"/>
      <c r="IDO16" s="325"/>
      <c r="IDP16" s="325"/>
      <c r="IDQ16" s="325"/>
      <c r="IDR16" s="325"/>
      <c r="IDS16" s="325"/>
      <c r="IDT16" s="325"/>
      <c r="IDU16" s="325"/>
      <c r="IDV16" s="325"/>
      <c r="IDW16" s="325"/>
      <c r="IDX16" s="325"/>
      <c r="IDY16" s="325"/>
      <c r="IDZ16" s="325"/>
      <c r="IEA16" s="325"/>
      <c r="IEB16" s="325"/>
      <c r="IEC16" s="325"/>
      <c r="IED16" s="325"/>
      <c r="IEE16" s="325"/>
      <c r="IEF16" s="325"/>
      <c r="IEG16" s="325"/>
      <c r="IEH16" s="325"/>
      <c r="IEI16" s="325"/>
      <c r="IEJ16" s="325"/>
      <c r="IEK16" s="325"/>
      <c r="IEL16" s="325"/>
      <c r="IEM16" s="325"/>
      <c r="IEN16" s="325"/>
      <c r="IEO16" s="325"/>
      <c r="IEP16" s="325"/>
      <c r="IEQ16" s="325"/>
      <c r="IER16" s="325"/>
      <c r="IES16" s="325"/>
      <c r="IET16" s="325"/>
      <c r="IEU16" s="325"/>
      <c r="IEV16" s="325"/>
      <c r="IEW16" s="325"/>
      <c r="IEX16" s="325"/>
      <c r="IEY16" s="325"/>
      <c r="IEZ16" s="325"/>
      <c r="IFA16" s="325"/>
      <c r="IFB16" s="325"/>
      <c r="IFC16" s="325"/>
      <c r="IFD16" s="325"/>
      <c r="IFE16" s="325"/>
      <c r="IFF16" s="325"/>
      <c r="IFG16" s="325"/>
      <c r="IFH16" s="325"/>
      <c r="IFI16" s="325"/>
      <c r="IFJ16" s="325"/>
      <c r="IFK16" s="325"/>
      <c r="IFL16" s="325"/>
      <c r="IFM16" s="325"/>
      <c r="IFN16" s="325"/>
      <c r="IFO16" s="325"/>
      <c r="IFP16" s="325"/>
      <c r="IFQ16" s="325"/>
      <c r="IFR16" s="325"/>
      <c r="IFS16" s="325"/>
      <c r="IFT16" s="325"/>
      <c r="IFU16" s="325"/>
      <c r="IFV16" s="325"/>
      <c r="IFW16" s="325"/>
      <c r="IFX16" s="325"/>
      <c r="IFY16" s="325"/>
      <c r="IFZ16" s="325"/>
      <c r="IGA16" s="325"/>
      <c r="IGB16" s="325"/>
      <c r="IGC16" s="325"/>
      <c r="IGD16" s="325"/>
      <c r="IGE16" s="325"/>
      <c r="IGF16" s="325"/>
      <c r="IGG16" s="325"/>
      <c r="IGH16" s="325"/>
      <c r="IGI16" s="325"/>
      <c r="IGJ16" s="325"/>
      <c r="IGK16" s="325"/>
      <c r="IGL16" s="325"/>
      <c r="IGM16" s="325"/>
      <c r="IGN16" s="325"/>
      <c r="IGO16" s="325"/>
      <c r="IGP16" s="325"/>
      <c r="IGQ16" s="325"/>
      <c r="IGR16" s="325"/>
      <c r="IGS16" s="325"/>
      <c r="IGT16" s="325"/>
      <c r="IGU16" s="325"/>
      <c r="IGV16" s="325"/>
      <c r="IGW16" s="325"/>
      <c r="IGX16" s="325"/>
      <c r="IGY16" s="325"/>
      <c r="IGZ16" s="325"/>
      <c r="IHA16" s="325"/>
      <c r="IHB16" s="325"/>
      <c r="IHC16" s="325"/>
      <c r="IHD16" s="325"/>
      <c r="IHE16" s="325"/>
      <c r="IHF16" s="325"/>
      <c r="IHG16" s="325"/>
      <c r="IHH16" s="325"/>
      <c r="IHI16" s="325"/>
      <c r="IHJ16" s="325"/>
      <c r="IHK16" s="325"/>
      <c r="IHL16" s="325"/>
      <c r="IHM16" s="325"/>
      <c r="IHN16" s="325"/>
      <c r="IHO16" s="325"/>
      <c r="IHP16" s="325"/>
      <c r="IHQ16" s="325"/>
      <c r="IHR16" s="325"/>
      <c r="IHS16" s="325"/>
      <c r="IHT16" s="325"/>
      <c r="IHU16" s="325"/>
      <c r="IHV16" s="325"/>
      <c r="IHW16" s="325"/>
      <c r="IHX16" s="325"/>
      <c r="IHY16" s="325"/>
      <c r="IHZ16" s="325"/>
      <c r="IIA16" s="325"/>
      <c r="IIB16" s="325"/>
      <c r="IIC16" s="325"/>
      <c r="IID16" s="325"/>
      <c r="IIE16" s="325"/>
      <c r="IIF16" s="325"/>
      <c r="IIG16" s="325"/>
      <c r="IIH16" s="325"/>
      <c r="III16" s="325"/>
      <c r="IIJ16" s="325"/>
      <c r="IIK16" s="325"/>
      <c r="IIL16" s="325"/>
      <c r="IIM16" s="325"/>
      <c r="IIN16" s="325"/>
      <c r="IIO16" s="325"/>
      <c r="IIP16" s="325"/>
      <c r="IIQ16" s="325"/>
      <c r="IIR16" s="325"/>
      <c r="IIS16" s="325"/>
      <c r="IIT16" s="325"/>
      <c r="IIU16" s="325"/>
      <c r="IIV16" s="325"/>
      <c r="IIW16" s="325"/>
      <c r="IIX16" s="325"/>
      <c r="IIY16" s="325"/>
      <c r="IIZ16" s="325"/>
      <c r="IJA16" s="325"/>
      <c r="IJB16" s="325"/>
      <c r="IJC16" s="325"/>
      <c r="IJD16" s="325"/>
      <c r="IJE16" s="325"/>
      <c r="IJF16" s="325"/>
      <c r="IJG16" s="325"/>
      <c r="IJH16" s="325"/>
      <c r="IJI16" s="325"/>
      <c r="IJJ16" s="325"/>
      <c r="IJK16" s="325"/>
      <c r="IJL16" s="325"/>
      <c r="IJM16" s="325"/>
      <c r="IJN16" s="325"/>
      <c r="IJO16" s="325"/>
      <c r="IJP16" s="325"/>
      <c r="IJQ16" s="325"/>
      <c r="IJR16" s="325"/>
      <c r="IJS16" s="325"/>
      <c r="IJT16" s="325"/>
      <c r="IJU16" s="325"/>
      <c r="IJV16" s="325"/>
      <c r="IJW16" s="325"/>
      <c r="IJX16" s="325"/>
      <c r="IJY16" s="325"/>
      <c r="IJZ16" s="325"/>
      <c r="IKA16" s="325"/>
      <c r="IKB16" s="325"/>
      <c r="IKC16" s="325"/>
      <c r="IKD16" s="325"/>
      <c r="IKE16" s="325"/>
      <c r="IKF16" s="325"/>
      <c r="IKG16" s="325"/>
      <c r="IKH16" s="325"/>
      <c r="IKI16" s="325"/>
      <c r="IKJ16" s="325"/>
      <c r="IKK16" s="325"/>
      <c r="IKL16" s="325"/>
      <c r="IKM16" s="325"/>
      <c r="IKN16" s="325"/>
      <c r="IKO16" s="325"/>
      <c r="IKP16" s="325"/>
      <c r="IKQ16" s="325"/>
      <c r="IKR16" s="325"/>
      <c r="IKS16" s="325"/>
      <c r="IKT16" s="325"/>
      <c r="IKU16" s="325"/>
      <c r="IKV16" s="325"/>
      <c r="IKW16" s="325"/>
      <c r="IKX16" s="325"/>
      <c r="IKY16" s="325"/>
      <c r="IKZ16" s="325"/>
      <c r="ILA16" s="325"/>
      <c r="ILB16" s="325"/>
      <c r="ILC16" s="325"/>
      <c r="ILD16" s="325"/>
      <c r="ILE16" s="325"/>
      <c r="ILF16" s="325"/>
      <c r="ILG16" s="325"/>
      <c r="ILH16" s="325"/>
      <c r="ILI16" s="325"/>
      <c r="ILJ16" s="325"/>
      <c r="ILK16" s="325"/>
      <c r="ILL16" s="325"/>
      <c r="ILM16" s="325"/>
      <c r="ILN16" s="325"/>
      <c r="ILO16" s="325"/>
      <c r="ILP16" s="325"/>
      <c r="ILQ16" s="325"/>
      <c r="ILR16" s="325"/>
      <c r="ILS16" s="325"/>
      <c r="ILT16" s="325"/>
      <c r="ILU16" s="325"/>
      <c r="ILV16" s="325"/>
      <c r="ILW16" s="325"/>
      <c r="ILX16" s="325"/>
      <c r="ILY16" s="325"/>
      <c r="ILZ16" s="325"/>
      <c r="IMA16" s="325"/>
      <c r="IMB16" s="325"/>
      <c r="IMC16" s="325"/>
      <c r="IMD16" s="325"/>
      <c r="IME16" s="325"/>
      <c r="IMF16" s="325"/>
      <c r="IMG16" s="325"/>
      <c r="IMH16" s="325"/>
      <c r="IMI16" s="325"/>
      <c r="IMJ16" s="325"/>
      <c r="IMK16" s="325"/>
      <c r="IML16" s="325"/>
      <c r="IMM16" s="325"/>
      <c r="IMN16" s="325"/>
      <c r="IMO16" s="325"/>
      <c r="IMP16" s="325"/>
      <c r="IMQ16" s="325"/>
      <c r="IMR16" s="325"/>
      <c r="IMS16" s="325"/>
      <c r="IMT16" s="325"/>
      <c r="IMU16" s="325"/>
      <c r="IMV16" s="325"/>
      <c r="IMW16" s="325"/>
      <c r="IMX16" s="325"/>
      <c r="IMY16" s="325"/>
      <c r="IMZ16" s="325"/>
      <c r="INA16" s="325"/>
      <c r="INB16" s="325"/>
      <c r="INC16" s="325"/>
      <c r="IND16" s="325"/>
      <c r="INE16" s="325"/>
      <c r="INF16" s="325"/>
      <c r="ING16" s="325"/>
      <c r="INH16" s="325"/>
      <c r="INI16" s="325"/>
      <c r="INJ16" s="325"/>
      <c r="INK16" s="325"/>
      <c r="INL16" s="325"/>
      <c r="INM16" s="325"/>
      <c r="INN16" s="325"/>
      <c r="INO16" s="325"/>
      <c r="INP16" s="325"/>
      <c r="INQ16" s="325"/>
      <c r="INR16" s="325"/>
      <c r="INS16" s="325"/>
      <c r="INT16" s="325"/>
      <c r="INU16" s="325"/>
      <c r="INV16" s="325"/>
      <c r="INW16" s="325"/>
      <c r="INX16" s="325"/>
      <c r="INY16" s="325"/>
      <c r="INZ16" s="325"/>
      <c r="IOA16" s="325"/>
      <c r="IOB16" s="325"/>
      <c r="IOC16" s="325"/>
      <c r="IOD16" s="325"/>
      <c r="IOE16" s="325"/>
      <c r="IOF16" s="325"/>
      <c r="IOG16" s="325"/>
      <c r="IOH16" s="325"/>
      <c r="IOI16" s="325"/>
      <c r="IOJ16" s="325"/>
      <c r="IOK16" s="325"/>
      <c r="IOL16" s="325"/>
      <c r="IOM16" s="325"/>
      <c r="ION16" s="325"/>
      <c r="IOO16" s="325"/>
      <c r="IOP16" s="325"/>
      <c r="IOQ16" s="325"/>
      <c r="IOR16" s="325"/>
      <c r="IOS16" s="325"/>
      <c r="IOT16" s="325"/>
      <c r="IOU16" s="325"/>
      <c r="IOV16" s="325"/>
      <c r="IOW16" s="325"/>
      <c r="IOX16" s="325"/>
      <c r="IOY16" s="325"/>
      <c r="IOZ16" s="325"/>
      <c r="IPA16" s="325"/>
      <c r="IPB16" s="325"/>
      <c r="IPC16" s="325"/>
      <c r="IPD16" s="325"/>
      <c r="IPE16" s="325"/>
      <c r="IPF16" s="325"/>
      <c r="IPG16" s="325"/>
      <c r="IPH16" s="325"/>
      <c r="IPI16" s="325"/>
      <c r="IPJ16" s="325"/>
      <c r="IPK16" s="325"/>
      <c r="IPL16" s="325"/>
      <c r="IPM16" s="325"/>
      <c r="IPN16" s="325"/>
      <c r="IPO16" s="325"/>
      <c r="IPP16" s="325"/>
      <c r="IPQ16" s="325"/>
      <c r="IPR16" s="325"/>
      <c r="IPS16" s="325"/>
      <c r="IPT16" s="325"/>
      <c r="IPU16" s="325"/>
      <c r="IPV16" s="325"/>
      <c r="IPW16" s="325"/>
      <c r="IPX16" s="325"/>
      <c r="IPY16" s="325"/>
      <c r="IPZ16" s="325"/>
      <c r="IQA16" s="325"/>
      <c r="IQB16" s="325"/>
      <c r="IQC16" s="325"/>
      <c r="IQD16" s="325"/>
      <c r="IQE16" s="325"/>
      <c r="IQF16" s="325"/>
      <c r="IQG16" s="325"/>
      <c r="IQH16" s="325"/>
      <c r="IQI16" s="325"/>
      <c r="IQJ16" s="325"/>
      <c r="IQK16" s="325"/>
      <c r="IQL16" s="325"/>
      <c r="IQM16" s="325"/>
      <c r="IQN16" s="325"/>
      <c r="IQO16" s="325"/>
      <c r="IQP16" s="325"/>
      <c r="IQQ16" s="325"/>
      <c r="IQR16" s="325"/>
      <c r="IQS16" s="325"/>
      <c r="IQT16" s="325"/>
      <c r="IQU16" s="325"/>
      <c r="IQV16" s="325"/>
      <c r="IQW16" s="325"/>
      <c r="IQX16" s="325"/>
      <c r="IQY16" s="325"/>
      <c r="IQZ16" s="325"/>
      <c r="IRA16" s="325"/>
      <c r="IRB16" s="325"/>
      <c r="IRC16" s="325"/>
      <c r="IRD16" s="325"/>
      <c r="IRE16" s="325"/>
      <c r="IRF16" s="325"/>
      <c r="IRG16" s="325"/>
      <c r="IRH16" s="325"/>
      <c r="IRI16" s="325"/>
      <c r="IRJ16" s="325"/>
      <c r="IRK16" s="325"/>
      <c r="IRL16" s="325"/>
      <c r="IRM16" s="325"/>
      <c r="IRN16" s="325"/>
      <c r="IRO16" s="325"/>
      <c r="IRP16" s="325"/>
      <c r="IRQ16" s="325"/>
      <c r="IRR16" s="325"/>
      <c r="IRS16" s="325"/>
      <c r="IRT16" s="325"/>
      <c r="IRU16" s="325"/>
      <c r="IRV16" s="325"/>
      <c r="IRW16" s="325"/>
      <c r="IRX16" s="325"/>
      <c r="IRY16" s="325"/>
      <c r="IRZ16" s="325"/>
      <c r="ISA16" s="325"/>
      <c r="ISB16" s="325"/>
      <c r="ISC16" s="325"/>
      <c r="ISD16" s="325"/>
      <c r="ISE16" s="325"/>
      <c r="ISF16" s="325"/>
      <c r="ISG16" s="325"/>
      <c r="ISH16" s="325"/>
      <c r="ISI16" s="325"/>
      <c r="ISJ16" s="325"/>
      <c r="ISK16" s="325"/>
      <c r="ISL16" s="325"/>
      <c r="ISM16" s="325"/>
      <c r="ISN16" s="325"/>
      <c r="ISO16" s="325"/>
      <c r="ISP16" s="325"/>
      <c r="ISQ16" s="325"/>
      <c r="ISR16" s="325"/>
      <c r="ISS16" s="325"/>
      <c r="IST16" s="325"/>
      <c r="ISU16" s="325"/>
      <c r="ISV16" s="325"/>
      <c r="ISW16" s="325"/>
      <c r="ISX16" s="325"/>
      <c r="ISY16" s="325"/>
      <c r="ISZ16" s="325"/>
      <c r="ITA16" s="325"/>
      <c r="ITB16" s="325"/>
      <c r="ITC16" s="325"/>
      <c r="ITD16" s="325"/>
      <c r="ITE16" s="325"/>
      <c r="ITF16" s="325"/>
      <c r="ITG16" s="325"/>
      <c r="ITH16" s="325"/>
      <c r="ITI16" s="325"/>
      <c r="ITJ16" s="325"/>
      <c r="ITK16" s="325"/>
      <c r="ITL16" s="325"/>
      <c r="ITM16" s="325"/>
      <c r="ITN16" s="325"/>
      <c r="ITO16" s="325"/>
      <c r="ITP16" s="325"/>
      <c r="ITQ16" s="325"/>
      <c r="ITR16" s="325"/>
      <c r="ITS16" s="325"/>
      <c r="ITT16" s="325"/>
      <c r="ITU16" s="325"/>
      <c r="ITV16" s="325"/>
      <c r="ITW16" s="325"/>
      <c r="ITX16" s="325"/>
      <c r="ITY16" s="325"/>
      <c r="ITZ16" s="325"/>
      <c r="IUA16" s="325"/>
      <c r="IUB16" s="325"/>
      <c r="IUC16" s="325"/>
      <c r="IUD16" s="325"/>
      <c r="IUE16" s="325"/>
      <c r="IUF16" s="325"/>
      <c r="IUG16" s="325"/>
      <c r="IUH16" s="325"/>
      <c r="IUI16" s="325"/>
      <c r="IUJ16" s="325"/>
      <c r="IUK16" s="325"/>
      <c r="IUL16" s="325"/>
      <c r="IUM16" s="325"/>
      <c r="IUN16" s="325"/>
      <c r="IUO16" s="325"/>
      <c r="IUP16" s="325"/>
      <c r="IUQ16" s="325"/>
      <c r="IUR16" s="325"/>
      <c r="IUS16" s="325"/>
      <c r="IUT16" s="325"/>
      <c r="IUU16" s="325"/>
      <c r="IUV16" s="325"/>
      <c r="IUW16" s="325"/>
      <c r="IUX16" s="325"/>
      <c r="IUY16" s="325"/>
      <c r="IUZ16" s="325"/>
      <c r="IVA16" s="325"/>
      <c r="IVB16" s="325"/>
      <c r="IVC16" s="325"/>
      <c r="IVD16" s="325"/>
      <c r="IVE16" s="325"/>
      <c r="IVF16" s="325"/>
      <c r="IVG16" s="325"/>
      <c r="IVH16" s="325"/>
      <c r="IVI16" s="325"/>
      <c r="IVJ16" s="325"/>
      <c r="IVK16" s="325"/>
      <c r="IVL16" s="325"/>
      <c r="IVM16" s="325"/>
      <c r="IVN16" s="325"/>
      <c r="IVO16" s="325"/>
      <c r="IVP16" s="325"/>
      <c r="IVQ16" s="325"/>
      <c r="IVR16" s="325"/>
      <c r="IVS16" s="325"/>
      <c r="IVT16" s="325"/>
      <c r="IVU16" s="325"/>
      <c r="IVV16" s="325"/>
      <c r="IVW16" s="325"/>
      <c r="IVX16" s="325"/>
      <c r="IVY16" s="325"/>
      <c r="IVZ16" s="325"/>
      <c r="IWA16" s="325"/>
      <c r="IWB16" s="325"/>
      <c r="IWC16" s="325"/>
      <c r="IWD16" s="325"/>
      <c r="IWE16" s="325"/>
      <c r="IWF16" s="325"/>
      <c r="IWG16" s="325"/>
      <c r="IWH16" s="325"/>
      <c r="IWI16" s="325"/>
      <c r="IWJ16" s="325"/>
      <c r="IWK16" s="325"/>
      <c r="IWL16" s="325"/>
      <c r="IWM16" s="325"/>
      <c r="IWN16" s="325"/>
      <c r="IWO16" s="325"/>
      <c r="IWP16" s="325"/>
      <c r="IWQ16" s="325"/>
      <c r="IWR16" s="325"/>
      <c r="IWS16" s="325"/>
      <c r="IWT16" s="325"/>
      <c r="IWU16" s="325"/>
      <c r="IWV16" s="325"/>
      <c r="IWW16" s="325"/>
      <c r="IWX16" s="325"/>
      <c r="IWY16" s="325"/>
      <c r="IWZ16" s="325"/>
      <c r="IXA16" s="325"/>
      <c r="IXB16" s="325"/>
      <c r="IXC16" s="325"/>
      <c r="IXD16" s="325"/>
      <c r="IXE16" s="325"/>
      <c r="IXF16" s="325"/>
      <c r="IXG16" s="325"/>
      <c r="IXH16" s="325"/>
      <c r="IXI16" s="325"/>
      <c r="IXJ16" s="325"/>
      <c r="IXK16" s="325"/>
      <c r="IXL16" s="325"/>
      <c r="IXM16" s="325"/>
      <c r="IXN16" s="325"/>
      <c r="IXO16" s="325"/>
      <c r="IXP16" s="325"/>
      <c r="IXQ16" s="325"/>
      <c r="IXR16" s="325"/>
      <c r="IXS16" s="325"/>
      <c r="IXT16" s="325"/>
      <c r="IXU16" s="325"/>
      <c r="IXV16" s="325"/>
      <c r="IXW16" s="325"/>
      <c r="IXX16" s="325"/>
      <c r="IXY16" s="325"/>
      <c r="IXZ16" s="325"/>
      <c r="IYA16" s="325"/>
      <c r="IYB16" s="325"/>
      <c r="IYC16" s="325"/>
      <c r="IYD16" s="325"/>
      <c r="IYE16" s="325"/>
      <c r="IYF16" s="325"/>
      <c r="IYG16" s="325"/>
      <c r="IYH16" s="325"/>
      <c r="IYI16" s="325"/>
      <c r="IYJ16" s="325"/>
      <c r="IYK16" s="325"/>
      <c r="IYL16" s="325"/>
      <c r="IYM16" s="325"/>
      <c r="IYN16" s="325"/>
      <c r="IYO16" s="325"/>
      <c r="IYP16" s="325"/>
      <c r="IYQ16" s="325"/>
      <c r="IYR16" s="325"/>
      <c r="IYS16" s="325"/>
      <c r="IYT16" s="325"/>
      <c r="IYU16" s="325"/>
      <c r="IYV16" s="325"/>
      <c r="IYW16" s="325"/>
      <c r="IYX16" s="325"/>
      <c r="IYY16" s="325"/>
      <c r="IYZ16" s="325"/>
      <c r="IZA16" s="325"/>
      <c r="IZB16" s="325"/>
      <c r="IZC16" s="325"/>
      <c r="IZD16" s="325"/>
      <c r="IZE16" s="325"/>
      <c r="IZF16" s="325"/>
      <c r="IZG16" s="325"/>
      <c r="IZH16" s="325"/>
      <c r="IZI16" s="325"/>
      <c r="IZJ16" s="325"/>
      <c r="IZK16" s="325"/>
      <c r="IZL16" s="325"/>
      <c r="IZM16" s="325"/>
      <c r="IZN16" s="325"/>
      <c r="IZO16" s="325"/>
      <c r="IZP16" s="325"/>
      <c r="IZQ16" s="325"/>
      <c r="IZR16" s="325"/>
      <c r="IZS16" s="325"/>
      <c r="IZT16" s="325"/>
      <c r="IZU16" s="325"/>
      <c r="IZV16" s="325"/>
      <c r="IZW16" s="325"/>
      <c r="IZX16" s="325"/>
      <c r="IZY16" s="325"/>
      <c r="IZZ16" s="325"/>
      <c r="JAA16" s="325"/>
      <c r="JAB16" s="325"/>
      <c r="JAC16" s="325"/>
      <c r="JAD16" s="325"/>
      <c r="JAE16" s="325"/>
      <c r="JAF16" s="325"/>
      <c r="JAG16" s="325"/>
      <c r="JAH16" s="325"/>
      <c r="JAI16" s="325"/>
      <c r="JAJ16" s="325"/>
      <c r="JAK16" s="325"/>
      <c r="JAL16" s="325"/>
      <c r="JAM16" s="325"/>
      <c r="JAN16" s="325"/>
      <c r="JAO16" s="325"/>
      <c r="JAP16" s="325"/>
      <c r="JAQ16" s="325"/>
      <c r="JAR16" s="325"/>
      <c r="JAS16" s="325"/>
      <c r="JAT16" s="325"/>
      <c r="JAU16" s="325"/>
      <c r="JAV16" s="325"/>
      <c r="JAW16" s="325"/>
      <c r="JAX16" s="325"/>
      <c r="JAY16" s="325"/>
      <c r="JAZ16" s="325"/>
      <c r="JBA16" s="325"/>
      <c r="JBB16" s="325"/>
      <c r="JBC16" s="325"/>
      <c r="JBD16" s="325"/>
      <c r="JBE16" s="325"/>
      <c r="JBF16" s="325"/>
      <c r="JBG16" s="325"/>
      <c r="JBH16" s="325"/>
      <c r="JBI16" s="325"/>
      <c r="JBJ16" s="325"/>
      <c r="JBK16" s="325"/>
      <c r="JBL16" s="325"/>
      <c r="JBM16" s="325"/>
      <c r="JBN16" s="325"/>
      <c r="JBO16" s="325"/>
      <c r="JBP16" s="325"/>
      <c r="JBQ16" s="325"/>
      <c r="JBR16" s="325"/>
      <c r="JBS16" s="325"/>
      <c r="JBT16" s="325"/>
      <c r="JBU16" s="325"/>
      <c r="JBV16" s="325"/>
      <c r="JBW16" s="325"/>
      <c r="JBX16" s="325"/>
      <c r="JBY16" s="325"/>
      <c r="JBZ16" s="325"/>
      <c r="JCA16" s="325"/>
      <c r="JCB16" s="325"/>
      <c r="JCC16" s="325"/>
      <c r="JCD16" s="325"/>
      <c r="JCE16" s="325"/>
      <c r="JCF16" s="325"/>
      <c r="JCG16" s="325"/>
      <c r="JCH16" s="325"/>
      <c r="JCI16" s="325"/>
      <c r="JCJ16" s="325"/>
      <c r="JCK16" s="325"/>
      <c r="JCL16" s="325"/>
      <c r="JCM16" s="325"/>
      <c r="JCN16" s="325"/>
      <c r="JCO16" s="325"/>
      <c r="JCP16" s="325"/>
      <c r="JCQ16" s="325"/>
      <c r="JCR16" s="325"/>
      <c r="JCS16" s="325"/>
      <c r="JCT16" s="325"/>
      <c r="JCU16" s="325"/>
      <c r="JCV16" s="325"/>
      <c r="JCW16" s="325"/>
      <c r="JCX16" s="325"/>
      <c r="JCY16" s="325"/>
      <c r="JCZ16" s="325"/>
      <c r="JDA16" s="325"/>
      <c r="JDB16" s="325"/>
      <c r="JDC16" s="325"/>
      <c r="JDD16" s="325"/>
      <c r="JDE16" s="325"/>
      <c r="JDF16" s="325"/>
      <c r="JDG16" s="325"/>
      <c r="JDH16" s="325"/>
      <c r="JDI16" s="325"/>
      <c r="JDJ16" s="325"/>
      <c r="JDK16" s="325"/>
      <c r="JDL16" s="325"/>
      <c r="JDM16" s="325"/>
      <c r="JDN16" s="325"/>
      <c r="JDO16" s="325"/>
      <c r="JDP16" s="325"/>
      <c r="JDQ16" s="325"/>
      <c r="JDR16" s="325"/>
      <c r="JDS16" s="325"/>
      <c r="JDT16" s="325"/>
      <c r="JDU16" s="325"/>
      <c r="JDV16" s="325"/>
      <c r="JDW16" s="325"/>
      <c r="JDX16" s="325"/>
      <c r="JDY16" s="325"/>
      <c r="JDZ16" s="325"/>
      <c r="JEA16" s="325"/>
      <c r="JEB16" s="325"/>
      <c r="JEC16" s="325"/>
      <c r="JED16" s="325"/>
      <c r="JEE16" s="325"/>
      <c r="JEF16" s="325"/>
      <c r="JEG16" s="325"/>
      <c r="JEH16" s="325"/>
      <c r="JEI16" s="325"/>
      <c r="JEJ16" s="325"/>
      <c r="JEK16" s="325"/>
      <c r="JEL16" s="325"/>
      <c r="JEM16" s="325"/>
      <c r="JEN16" s="325"/>
      <c r="JEO16" s="325"/>
      <c r="JEP16" s="325"/>
      <c r="JEQ16" s="325"/>
      <c r="JER16" s="325"/>
      <c r="JES16" s="325"/>
      <c r="JET16" s="325"/>
      <c r="JEU16" s="325"/>
      <c r="JEV16" s="325"/>
      <c r="JEW16" s="325"/>
      <c r="JEX16" s="325"/>
      <c r="JEY16" s="325"/>
      <c r="JEZ16" s="325"/>
      <c r="JFA16" s="325"/>
      <c r="JFB16" s="325"/>
      <c r="JFC16" s="325"/>
      <c r="JFD16" s="325"/>
      <c r="JFE16" s="325"/>
      <c r="JFF16" s="325"/>
      <c r="JFG16" s="325"/>
      <c r="JFH16" s="325"/>
      <c r="JFI16" s="325"/>
      <c r="JFJ16" s="325"/>
      <c r="JFK16" s="325"/>
      <c r="JFL16" s="325"/>
      <c r="JFM16" s="325"/>
      <c r="JFN16" s="325"/>
      <c r="JFO16" s="325"/>
      <c r="JFP16" s="325"/>
      <c r="JFQ16" s="325"/>
      <c r="JFR16" s="325"/>
      <c r="JFS16" s="325"/>
      <c r="JFT16" s="325"/>
      <c r="JFU16" s="325"/>
      <c r="JFV16" s="325"/>
      <c r="JFW16" s="325"/>
      <c r="JFX16" s="325"/>
      <c r="JFY16" s="325"/>
      <c r="JFZ16" s="325"/>
      <c r="JGA16" s="325"/>
      <c r="JGB16" s="325"/>
      <c r="JGC16" s="325"/>
      <c r="JGD16" s="325"/>
      <c r="JGE16" s="325"/>
      <c r="JGF16" s="325"/>
      <c r="JGG16" s="325"/>
      <c r="JGH16" s="325"/>
      <c r="JGI16" s="325"/>
      <c r="JGJ16" s="325"/>
      <c r="JGK16" s="325"/>
      <c r="JGL16" s="325"/>
      <c r="JGM16" s="325"/>
      <c r="JGN16" s="325"/>
      <c r="JGO16" s="325"/>
      <c r="JGP16" s="325"/>
      <c r="JGQ16" s="325"/>
      <c r="JGR16" s="325"/>
      <c r="JGS16" s="325"/>
      <c r="JGT16" s="325"/>
      <c r="JGU16" s="325"/>
      <c r="JGV16" s="325"/>
      <c r="JGW16" s="325"/>
      <c r="JGX16" s="325"/>
      <c r="JGY16" s="325"/>
      <c r="JGZ16" s="325"/>
      <c r="JHA16" s="325"/>
      <c r="JHB16" s="325"/>
      <c r="JHC16" s="325"/>
      <c r="JHD16" s="325"/>
      <c r="JHE16" s="325"/>
      <c r="JHF16" s="325"/>
      <c r="JHG16" s="325"/>
      <c r="JHH16" s="325"/>
      <c r="JHI16" s="325"/>
      <c r="JHJ16" s="325"/>
      <c r="JHK16" s="325"/>
      <c r="JHL16" s="325"/>
      <c r="JHM16" s="325"/>
      <c r="JHN16" s="325"/>
      <c r="JHO16" s="325"/>
      <c r="JHP16" s="325"/>
      <c r="JHQ16" s="325"/>
      <c r="JHR16" s="325"/>
      <c r="JHS16" s="325"/>
      <c r="JHT16" s="325"/>
      <c r="JHU16" s="325"/>
      <c r="JHV16" s="325"/>
      <c r="JHW16" s="325"/>
      <c r="JHX16" s="325"/>
      <c r="JHY16" s="325"/>
      <c r="JHZ16" s="325"/>
      <c r="JIA16" s="325"/>
      <c r="JIB16" s="325"/>
      <c r="JIC16" s="325"/>
      <c r="JID16" s="325"/>
      <c r="JIE16" s="325"/>
      <c r="JIF16" s="325"/>
      <c r="JIG16" s="325"/>
      <c r="JIH16" s="325"/>
      <c r="JII16" s="325"/>
      <c r="JIJ16" s="325"/>
      <c r="JIK16" s="325"/>
      <c r="JIL16" s="325"/>
      <c r="JIM16" s="325"/>
      <c r="JIN16" s="325"/>
      <c r="JIO16" s="325"/>
      <c r="JIP16" s="325"/>
      <c r="JIQ16" s="325"/>
      <c r="JIR16" s="325"/>
      <c r="JIS16" s="325"/>
      <c r="JIT16" s="325"/>
      <c r="JIU16" s="325"/>
      <c r="JIV16" s="325"/>
      <c r="JIW16" s="325"/>
      <c r="JIX16" s="325"/>
      <c r="JIY16" s="325"/>
      <c r="JIZ16" s="325"/>
      <c r="JJA16" s="325"/>
      <c r="JJB16" s="325"/>
      <c r="JJC16" s="325"/>
      <c r="JJD16" s="325"/>
      <c r="JJE16" s="325"/>
      <c r="JJF16" s="325"/>
      <c r="JJG16" s="325"/>
      <c r="JJH16" s="325"/>
      <c r="JJI16" s="325"/>
      <c r="JJJ16" s="325"/>
      <c r="JJK16" s="325"/>
      <c r="JJL16" s="325"/>
      <c r="JJM16" s="325"/>
      <c r="JJN16" s="325"/>
      <c r="JJO16" s="325"/>
      <c r="JJP16" s="325"/>
      <c r="JJQ16" s="325"/>
      <c r="JJR16" s="325"/>
      <c r="JJS16" s="325"/>
      <c r="JJT16" s="325"/>
      <c r="JJU16" s="325"/>
      <c r="JJV16" s="325"/>
      <c r="JJW16" s="325"/>
      <c r="JJX16" s="325"/>
      <c r="JJY16" s="325"/>
      <c r="JJZ16" s="325"/>
      <c r="JKA16" s="325"/>
      <c r="JKB16" s="325"/>
      <c r="JKC16" s="325"/>
      <c r="JKD16" s="325"/>
      <c r="JKE16" s="325"/>
      <c r="JKF16" s="325"/>
      <c r="JKG16" s="325"/>
      <c r="JKH16" s="325"/>
      <c r="JKI16" s="325"/>
      <c r="JKJ16" s="325"/>
      <c r="JKK16" s="325"/>
      <c r="JKL16" s="325"/>
      <c r="JKM16" s="325"/>
      <c r="JKN16" s="325"/>
      <c r="JKO16" s="325"/>
      <c r="JKP16" s="325"/>
      <c r="JKQ16" s="325"/>
      <c r="JKR16" s="325"/>
      <c r="JKS16" s="325"/>
      <c r="JKT16" s="325"/>
      <c r="JKU16" s="325"/>
      <c r="JKV16" s="325"/>
      <c r="JKW16" s="325"/>
      <c r="JKX16" s="325"/>
      <c r="JKY16" s="325"/>
      <c r="JKZ16" s="325"/>
      <c r="JLA16" s="325"/>
      <c r="JLB16" s="325"/>
      <c r="JLC16" s="325"/>
      <c r="JLD16" s="325"/>
      <c r="JLE16" s="325"/>
      <c r="JLF16" s="325"/>
      <c r="JLG16" s="325"/>
      <c r="JLH16" s="325"/>
      <c r="JLI16" s="325"/>
      <c r="JLJ16" s="325"/>
      <c r="JLK16" s="325"/>
      <c r="JLL16" s="325"/>
      <c r="JLM16" s="325"/>
      <c r="JLN16" s="325"/>
      <c r="JLO16" s="325"/>
      <c r="JLP16" s="325"/>
      <c r="JLQ16" s="325"/>
      <c r="JLR16" s="325"/>
      <c r="JLS16" s="325"/>
      <c r="JLT16" s="325"/>
      <c r="JLU16" s="325"/>
      <c r="JLV16" s="325"/>
      <c r="JLW16" s="325"/>
      <c r="JLX16" s="325"/>
      <c r="JLY16" s="325"/>
      <c r="JLZ16" s="325"/>
      <c r="JMA16" s="325"/>
      <c r="JMB16" s="325"/>
      <c r="JMC16" s="325"/>
      <c r="JMD16" s="325"/>
      <c r="JME16" s="325"/>
      <c r="JMF16" s="325"/>
      <c r="JMG16" s="325"/>
      <c r="JMH16" s="325"/>
      <c r="JMI16" s="325"/>
      <c r="JMJ16" s="325"/>
      <c r="JMK16" s="325"/>
      <c r="JML16" s="325"/>
      <c r="JMM16" s="325"/>
      <c r="JMN16" s="325"/>
      <c r="JMO16" s="325"/>
      <c r="JMP16" s="325"/>
      <c r="JMQ16" s="325"/>
      <c r="JMR16" s="325"/>
      <c r="JMS16" s="325"/>
      <c r="JMT16" s="325"/>
      <c r="JMU16" s="325"/>
      <c r="JMV16" s="325"/>
      <c r="JMW16" s="325"/>
      <c r="JMX16" s="325"/>
      <c r="JMY16" s="325"/>
      <c r="JMZ16" s="325"/>
      <c r="JNA16" s="325"/>
      <c r="JNB16" s="325"/>
      <c r="JNC16" s="325"/>
      <c r="JND16" s="325"/>
      <c r="JNE16" s="325"/>
      <c r="JNF16" s="325"/>
      <c r="JNG16" s="325"/>
      <c r="JNH16" s="325"/>
      <c r="JNI16" s="325"/>
      <c r="JNJ16" s="325"/>
      <c r="JNK16" s="325"/>
      <c r="JNL16" s="325"/>
      <c r="JNM16" s="325"/>
      <c r="JNN16" s="325"/>
      <c r="JNO16" s="325"/>
      <c r="JNP16" s="325"/>
      <c r="JNQ16" s="325"/>
      <c r="JNR16" s="325"/>
      <c r="JNS16" s="325"/>
      <c r="JNT16" s="325"/>
      <c r="JNU16" s="325"/>
      <c r="JNV16" s="325"/>
      <c r="JNW16" s="325"/>
      <c r="JNX16" s="325"/>
      <c r="JNY16" s="325"/>
      <c r="JNZ16" s="325"/>
      <c r="JOA16" s="325"/>
      <c r="JOB16" s="325"/>
      <c r="JOC16" s="325"/>
      <c r="JOD16" s="325"/>
      <c r="JOE16" s="325"/>
      <c r="JOF16" s="325"/>
      <c r="JOG16" s="325"/>
      <c r="JOH16" s="325"/>
      <c r="JOI16" s="325"/>
      <c r="JOJ16" s="325"/>
      <c r="JOK16" s="325"/>
      <c r="JOL16" s="325"/>
      <c r="JOM16" s="325"/>
      <c r="JON16" s="325"/>
      <c r="JOO16" s="325"/>
      <c r="JOP16" s="325"/>
      <c r="JOQ16" s="325"/>
      <c r="JOR16" s="325"/>
      <c r="JOS16" s="325"/>
      <c r="JOT16" s="325"/>
      <c r="JOU16" s="325"/>
      <c r="JOV16" s="325"/>
      <c r="JOW16" s="325"/>
      <c r="JOX16" s="325"/>
      <c r="JOY16" s="325"/>
      <c r="JOZ16" s="325"/>
      <c r="JPA16" s="325"/>
      <c r="JPB16" s="325"/>
      <c r="JPC16" s="325"/>
      <c r="JPD16" s="325"/>
      <c r="JPE16" s="325"/>
      <c r="JPF16" s="325"/>
      <c r="JPG16" s="325"/>
      <c r="JPH16" s="325"/>
      <c r="JPI16" s="325"/>
      <c r="JPJ16" s="325"/>
      <c r="JPK16" s="325"/>
      <c r="JPL16" s="325"/>
      <c r="JPM16" s="325"/>
      <c r="JPN16" s="325"/>
      <c r="JPO16" s="325"/>
      <c r="JPP16" s="325"/>
      <c r="JPQ16" s="325"/>
      <c r="JPR16" s="325"/>
      <c r="JPS16" s="325"/>
      <c r="JPT16" s="325"/>
      <c r="JPU16" s="325"/>
      <c r="JPV16" s="325"/>
      <c r="JPW16" s="325"/>
      <c r="JPX16" s="325"/>
      <c r="JPY16" s="325"/>
      <c r="JPZ16" s="325"/>
      <c r="JQA16" s="325"/>
      <c r="JQB16" s="325"/>
      <c r="JQC16" s="325"/>
      <c r="JQD16" s="325"/>
      <c r="JQE16" s="325"/>
      <c r="JQF16" s="325"/>
      <c r="JQG16" s="325"/>
      <c r="JQH16" s="325"/>
      <c r="JQI16" s="325"/>
      <c r="JQJ16" s="325"/>
      <c r="JQK16" s="325"/>
      <c r="JQL16" s="325"/>
      <c r="JQM16" s="325"/>
      <c r="JQN16" s="325"/>
      <c r="JQO16" s="325"/>
      <c r="JQP16" s="325"/>
      <c r="JQQ16" s="325"/>
      <c r="JQR16" s="325"/>
      <c r="JQS16" s="325"/>
      <c r="JQT16" s="325"/>
      <c r="JQU16" s="325"/>
      <c r="JQV16" s="325"/>
      <c r="JQW16" s="325"/>
      <c r="JQX16" s="325"/>
      <c r="JQY16" s="325"/>
      <c r="JQZ16" s="325"/>
      <c r="JRA16" s="325"/>
      <c r="JRB16" s="325"/>
      <c r="JRC16" s="325"/>
      <c r="JRD16" s="325"/>
      <c r="JRE16" s="325"/>
      <c r="JRF16" s="325"/>
      <c r="JRG16" s="325"/>
      <c r="JRH16" s="325"/>
      <c r="JRI16" s="325"/>
      <c r="JRJ16" s="325"/>
      <c r="JRK16" s="325"/>
      <c r="JRL16" s="325"/>
      <c r="JRM16" s="325"/>
      <c r="JRN16" s="325"/>
      <c r="JRO16" s="325"/>
      <c r="JRP16" s="325"/>
      <c r="JRQ16" s="325"/>
      <c r="JRR16" s="325"/>
      <c r="JRS16" s="325"/>
      <c r="JRT16" s="325"/>
      <c r="JRU16" s="325"/>
      <c r="JRV16" s="325"/>
      <c r="JRW16" s="325"/>
      <c r="JRX16" s="325"/>
      <c r="JRY16" s="325"/>
      <c r="JRZ16" s="325"/>
      <c r="JSA16" s="325"/>
      <c r="JSB16" s="325"/>
      <c r="JSC16" s="325"/>
      <c r="JSD16" s="325"/>
      <c r="JSE16" s="325"/>
      <c r="JSF16" s="325"/>
      <c r="JSG16" s="325"/>
      <c r="JSH16" s="325"/>
      <c r="JSI16" s="325"/>
      <c r="JSJ16" s="325"/>
      <c r="JSK16" s="325"/>
      <c r="JSL16" s="325"/>
      <c r="JSM16" s="325"/>
      <c r="JSN16" s="325"/>
      <c r="JSO16" s="325"/>
      <c r="JSP16" s="325"/>
      <c r="JSQ16" s="325"/>
      <c r="JSR16" s="325"/>
      <c r="JSS16" s="325"/>
      <c r="JST16" s="325"/>
      <c r="JSU16" s="325"/>
      <c r="JSV16" s="325"/>
      <c r="JSW16" s="325"/>
      <c r="JSX16" s="325"/>
      <c r="JSY16" s="325"/>
      <c r="JSZ16" s="325"/>
      <c r="JTA16" s="325"/>
      <c r="JTB16" s="325"/>
      <c r="JTC16" s="325"/>
      <c r="JTD16" s="325"/>
      <c r="JTE16" s="325"/>
      <c r="JTF16" s="325"/>
      <c r="JTG16" s="325"/>
      <c r="JTH16" s="325"/>
      <c r="JTI16" s="325"/>
      <c r="JTJ16" s="325"/>
      <c r="JTK16" s="325"/>
      <c r="JTL16" s="325"/>
      <c r="JTM16" s="325"/>
      <c r="JTN16" s="325"/>
      <c r="JTO16" s="325"/>
      <c r="JTP16" s="325"/>
      <c r="JTQ16" s="325"/>
      <c r="JTR16" s="325"/>
      <c r="JTS16" s="325"/>
      <c r="JTT16" s="325"/>
      <c r="JTU16" s="325"/>
      <c r="JTV16" s="325"/>
      <c r="JTW16" s="325"/>
      <c r="JTX16" s="325"/>
      <c r="JTY16" s="325"/>
      <c r="JTZ16" s="325"/>
      <c r="JUA16" s="325"/>
      <c r="JUB16" s="325"/>
      <c r="JUC16" s="325"/>
      <c r="JUD16" s="325"/>
      <c r="JUE16" s="325"/>
      <c r="JUF16" s="325"/>
      <c r="JUG16" s="325"/>
      <c r="JUH16" s="325"/>
      <c r="JUI16" s="325"/>
      <c r="JUJ16" s="325"/>
      <c r="JUK16" s="325"/>
      <c r="JUL16" s="325"/>
      <c r="JUM16" s="325"/>
      <c r="JUN16" s="325"/>
      <c r="JUO16" s="325"/>
      <c r="JUP16" s="325"/>
      <c r="JUQ16" s="325"/>
      <c r="JUR16" s="325"/>
      <c r="JUS16" s="325"/>
      <c r="JUT16" s="325"/>
      <c r="JUU16" s="325"/>
      <c r="JUV16" s="325"/>
      <c r="JUW16" s="325"/>
      <c r="JUX16" s="325"/>
      <c r="JUY16" s="325"/>
      <c r="JUZ16" s="325"/>
      <c r="JVA16" s="325"/>
      <c r="JVB16" s="325"/>
      <c r="JVC16" s="325"/>
      <c r="JVD16" s="325"/>
      <c r="JVE16" s="325"/>
      <c r="JVF16" s="325"/>
      <c r="JVG16" s="325"/>
      <c r="JVH16" s="325"/>
      <c r="JVI16" s="325"/>
      <c r="JVJ16" s="325"/>
      <c r="JVK16" s="325"/>
      <c r="JVL16" s="325"/>
      <c r="JVM16" s="325"/>
      <c r="JVN16" s="325"/>
      <c r="JVO16" s="325"/>
      <c r="JVP16" s="325"/>
      <c r="JVQ16" s="325"/>
      <c r="JVR16" s="325"/>
      <c r="JVS16" s="325"/>
      <c r="JVT16" s="325"/>
      <c r="JVU16" s="325"/>
      <c r="JVV16" s="325"/>
      <c r="JVW16" s="325"/>
      <c r="JVX16" s="325"/>
      <c r="JVY16" s="325"/>
      <c r="JVZ16" s="325"/>
      <c r="JWA16" s="325"/>
      <c r="JWB16" s="325"/>
      <c r="JWC16" s="325"/>
      <c r="JWD16" s="325"/>
      <c r="JWE16" s="325"/>
      <c r="JWF16" s="325"/>
      <c r="JWG16" s="325"/>
      <c r="JWH16" s="325"/>
      <c r="JWI16" s="325"/>
      <c r="JWJ16" s="325"/>
      <c r="JWK16" s="325"/>
      <c r="JWL16" s="325"/>
      <c r="JWM16" s="325"/>
      <c r="JWN16" s="325"/>
      <c r="JWO16" s="325"/>
      <c r="JWP16" s="325"/>
      <c r="JWQ16" s="325"/>
      <c r="JWR16" s="325"/>
      <c r="JWS16" s="325"/>
      <c r="JWT16" s="325"/>
      <c r="JWU16" s="325"/>
      <c r="JWV16" s="325"/>
      <c r="JWW16" s="325"/>
      <c r="JWX16" s="325"/>
      <c r="JWY16" s="325"/>
      <c r="JWZ16" s="325"/>
      <c r="JXA16" s="325"/>
      <c r="JXB16" s="325"/>
      <c r="JXC16" s="325"/>
      <c r="JXD16" s="325"/>
      <c r="JXE16" s="325"/>
      <c r="JXF16" s="325"/>
      <c r="JXG16" s="325"/>
      <c r="JXH16" s="325"/>
      <c r="JXI16" s="325"/>
      <c r="JXJ16" s="325"/>
      <c r="JXK16" s="325"/>
      <c r="JXL16" s="325"/>
      <c r="JXM16" s="325"/>
      <c r="JXN16" s="325"/>
      <c r="JXO16" s="325"/>
      <c r="JXP16" s="325"/>
      <c r="JXQ16" s="325"/>
      <c r="JXR16" s="325"/>
      <c r="JXS16" s="325"/>
      <c r="JXT16" s="325"/>
      <c r="JXU16" s="325"/>
      <c r="JXV16" s="325"/>
      <c r="JXW16" s="325"/>
      <c r="JXX16" s="325"/>
      <c r="JXY16" s="325"/>
      <c r="JXZ16" s="325"/>
      <c r="JYA16" s="325"/>
      <c r="JYB16" s="325"/>
      <c r="JYC16" s="325"/>
      <c r="JYD16" s="325"/>
      <c r="JYE16" s="325"/>
      <c r="JYF16" s="325"/>
      <c r="JYG16" s="325"/>
      <c r="JYH16" s="325"/>
      <c r="JYI16" s="325"/>
      <c r="JYJ16" s="325"/>
      <c r="JYK16" s="325"/>
      <c r="JYL16" s="325"/>
      <c r="JYM16" s="325"/>
      <c r="JYN16" s="325"/>
      <c r="JYO16" s="325"/>
      <c r="JYP16" s="325"/>
      <c r="JYQ16" s="325"/>
      <c r="JYR16" s="325"/>
      <c r="JYS16" s="325"/>
      <c r="JYT16" s="325"/>
      <c r="JYU16" s="325"/>
      <c r="JYV16" s="325"/>
      <c r="JYW16" s="325"/>
      <c r="JYX16" s="325"/>
      <c r="JYY16" s="325"/>
      <c r="JYZ16" s="325"/>
      <c r="JZA16" s="325"/>
      <c r="JZB16" s="325"/>
      <c r="JZC16" s="325"/>
      <c r="JZD16" s="325"/>
      <c r="JZE16" s="325"/>
      <c r="JZF16" s="325"/>
      <c r="JZG16" s="325"/>
      <c r="JZH16" s="325"/>
      <c r="JZI16" s="325"/>
      <c r="JZJ16" s="325"/>
      <c r="JZK16" s="325"/>
      <c r="JZL16" s="325"/>
      <c r="JZM16" s="325"/>
      <c r="JZN16" s="325"/>
      <c r="JZO16" s="325"/>
      <c r="JZP16" s="325"/>
      <c r="JZQ16" s="325"/>
      <c r="JZR16" s="325"/>
      <c r="JZS16" s="325"/>
      <c r="JZT16" s="325"/>
      <c r="JZU16" s="325"/>
      <c r="JZV16" s="325"/>
      <c r="JZW16" s="325"/>
      <c r="JZX16" s="325"/>
      <c r="JZY16" s="325"/>
      <c r="JZZ16" s="325"/>
      <c r="KAA16" s="325"/>
      <c r="KAB16" s="325"/>
      <c r="KAC16" s="325"/>
      <c r="KAD16" s="325"/>
      <c r="KAE16" s="325"/>
      <c r="KAF16" s="325"/>
      <c r="KAG16" s="325"/>
      <c r="KAH16" s="325"/>
      <c r="KAI16" s="325"/>
      <c r="KAJ16" s="325"/>
      <c r="KAK16" s="325"/>
      <c r="KAL16" s="325"/>
      <c r="KAM16" s="325"/>
      <c r="KAN16" s="325"/>
      <c r="KAO16" s="325"/>
      <c r="KAP16" s="325"/>
      <c r="KAQ16" s="325"/>
      <c r="KAR16" s="325"/>
      <c r="KAS16" s="325"/>
      <c r="KAT16" s="325"/>
      <c r="KAU16" s="325"/>
      <c r="KAV16" s="325"/>
      <c r="KAW16" s="325"/>
      <c r="KAX16" s="325"/>
      <c r="KAY16" s="325"/>
      <c r="KAZ16" s="325"/>
      <c r="KBA16" s="325"/>
      <c r="KBB16" s="325"/>
      <c r="KBC16" s="325"/>
      <c r="KBD16" s="325"/>
      <c r="KBE16" s="325"/>
      <c r="KBF16" s="325"/>
      <c r="KBG16" s="325"/>
      <c r="KBH16" s="325"/>
      <c r="KBI16" s="325"/>
      <c r="KBJ16" s="325"/>
      <c r="KBK16" s="325"/>
      <c r="KBL16" s="325"/>
      <c r="KBM16" s="325"/>
      <c r="KBN16" s="325"/>
      <c r="KBO16" s="325"/>
      <c r="KBP16" s="325"/>
      <c r="KBQ16" s="325"/>
      <c r="KBR16" s="325"/>
      <c r="KBS16" s="325"/>
      <c r="KBT16" s="325"/>
      <c r="KBU16" s="325"/>
      <c r="KBV16" s="325"/>
      <c r="KBW16" s="325"/>
      <c r="KBX16" s="325"/>
      <c r="KBY16" s="325"/>
      <c r="KBZ16" s="325"/>
      <c r="KCA16" s="325"/>
      <c r="KCB16" s="325"/>
      <c r="KCC16" s="325"/>
      <c r="KCD16" s="325"/>
      <c r="KCE16" s="325"/>
      <c r="KCF16" s="325"/>
      <c r="KCG16" s="325"/>
      <c r="KCH16" s="325"/>
      <c r="KCI16" s="325"/>
      <c r="KCJ16" s="325"/>
      <c r="KCK16" s="325"/>
      <c r="KCL16" s="325"/>
      <c r="KCM16" s="325"/>
      <c r="KCN16" s="325"/>
      <c r="KCO16" s="325"/>
      <c r="KCP16" s="325"/>
      <c r="KCQ16" s="325"/>
      <c r="KCR16" s="325"/>
      <c r="KCS16" s="325"/>
      <c r="KCT16" s="325"/>
      <c r="KCU16" s="325"/>
      <c r="KCV16" s="325"/>
      <c r="KCW16" s="325"/>
      <c r="KCX16" s="325"/>
      <c r="KCY16" s="325"/>
      <c r="KCZ16" s="325"/>
      <c r="KDA16" s="325"/>
      <c r="KDB16" s="325"/>
      <c r="KDC16" s="325"/>
      <c r="KDD16" s="325"/>
      <c r="KDE16" s="325"/>
      <c r="KDF16" s="325"/>
      <c r="KDG16" s="325"/>
      <c r="KDH16" s="325"/>
      <c r="KDI16" s="325"/>
      <c r="KDJ16" s="325"/>
      <c r="KDK16" s="325"/>
      <c r="KDL16" s="325"/>
      <c r="KDM16" s="325"/>
      <c r="KDN16" s="325"/>
      <c r="KDO16" s="325"/>
      <c r="KDP16" s="325"/>
      <c r="KDQ16" s="325"/>
      <c r="KDR16" s="325"/>
      <c r="KDS16" s="325"/>
      <c r="KDT16" s="325"/>
      <c r="KDU16" s="325"/>
      <c r="KDV16" s="325"/>
      <c r="KDW16" s="325"/>
      <c r="KDX16" s="325"/>
      <c r="KDY16" s="325"/>
      <c r="KDZ16" s="325"/>
      <c r="KEA16" s="325"/>
      <c r="KEB16" s="325"/>
      <c r="KEC16" s="325"/>
      <c r="KED16" s="325"/>
      <c r="KEE16" s="325"/>
      <c r="KEF16" s="325"/>
      <c r="KEG16" s="325"/>
      <c r="KEH16" s="325"/>
      <c r="KEI16" s="325"/>
      <c r="KEJ16" s="325"/>
      <c r="KEK16" s="325"/>
      <c r="KEL16" s="325"/>
      <c r="KEM16" s="325"/>
      <c r="KEN16" s="325"/>
      <c r="KEO16" s="325"/>
      <c r="KEP16" s="325"/>
      <c r="KEQ16" s="325"/>
      <c r="KER16" s="325"/>
      <c r="KES16" s="325"/>
      <c r="KET16" s="325"/>
      <c r="KEU16" s="325"/>
      <c r="KEV16" s="325"/>
      <c r="KEW16" s="325"/>
      <c r="KEX16" s="325"/>
      <c r="KEY16" s="325"/>
      <c r="KEZ16" s="325"/>
      <c r="KFA16" s="325"/>
      <c r="KFB16" s="325"/>
      <c r="KFC16" s="325"/>
      <c r="KFD16" s="325"/>
      <c r="KFE16" s="325"/>
      <c r="KFF16" s="325"/>
      <c r="KFG16" s="325"/>
      <c r="KFH16" s="325"/>
      <c r="KFI16" s="325"/>
      <c r="KFJ16" s="325"/>
      <c r="KFK16" s="325"/>
      <c r="KFL16" s="325"/>
      <c r="KFM16" s="325"/>
      <c r="KFN16" s="325"/>
      <c r="KFO16" s="325"/>
      <c r="KFP16" s="325"/>
      <c r="KFQ16" s="325"/>
      <c r="KFR16" s="325"/>
      <c r="KFS16" s="325"/>
      <c r="KFT16" s="325"/>
      <c r="KFU16" s="325"/>
      <c r="KFV16" s="325"/>
      <c r="KFW16" s="325"/>
      <c r="KFX16" s="325"/>
      <c r="KFY16" s="325"/>
      <c r="KFZ16" s="325"/>
      <c r="KGA16" s="325"/>
      <c r="KGB16" s="325"/>
      <c r="KGC16" s="325"/>
      <c r="KGD16" s="325"/>
      <c r="KGE16" s="325"/>
      <c r="KGF16" s="325"/>
      <c r="KGG16" s="325"/>
      <c r="KGH16" s="325"/>
      <c r="KGI16" s="325"/>
      <c r="KGJ16" s="325"/>
      <c r="KGK16" s="325"/>
      <c r="KGL16" s="325"/>
      <c r="KGM16" s="325"/>
      <c r="KGN16" s="325"/>
      <c r="KGO16" s="325"/>
      <c r="KGP16" s="325"/>
      <c r="KGQ16" s="325"/>
      <c r="KGR16" s="325"/>
      <c r="KGS16" s="325"/>
      <c r="KGT16" s="325"/>
      <c r="KGU16" s="325"/>
      <c r="KGV16" s="325"/>
      <c r="KGW16" s="325"/>
      <c r="KGX16" s="325"/>
      <c r="KGY16" s="325"/>
      <c r="KGZ16" s="325"/>
      <c r="KHA16" s="325"/>
      <c r="KHB16" s="325"/>
      <c r="KHC16" s="325"/>
      <c r="KHD16" s="325"/>
      <c r="KHE16" s="325"/>
      <c r="KHF16" s="325"/>
      <c r="KHG16" s="325"/>
      <c r="KHH16" s="325"/>
      <c r="KHI16" s="325"/>
      <c r="KHJ16" s="325"/>
      <c r="KHK16" s="325"/>
      <c r="KHL16" s="325"/>
      <c r="KHM16" s="325"/>
      <c r="KHN16" s="325"/>
      <c r="KHO16" s="325"/>
      <c r="KHP16" s="325"/>
      <c r="KHQ16" s="325"/>
      <c r="KHR16" s="325"/>
      <c r="KHS16" s="325"/>
      <c r="KHT16" s="325"/>
      <c r="KHU16" s="325"/>
      <c r="KHV16" s="325"/>
      <c r="KHW16" s="325"/>
      <c r="KHX16" s="325"/>
      <c r="KHY16" s="325"/>
      <c r="KHZ16" s="325"/>
      <c r="KIA16" s="325"/>
      <c r="KIB16" s="325"/>
      <c r="KIC16" s="325"/>
      <c r="KID16" s="325"/>
      <c r="KIE16" s="325"/>
      <c r="KIF16" s="325"/>
      <c r="KIG16" s="325"/>
      <c r="KIH16" s="325"/>
      <c r="KII16" s="325"/>
      <c r="KIJ16" s="325"/>
      <c r="KIK16" s="325"/>
      <c r="KIL16" s="325"/>
      <c r="KIM16" s="325"/>
      <c r="KIN16" s="325"/>
      <c r="KIO16" s="325"/>
      <c r="KIP16" s="325"/>
      <c r="KIQ16" s="325"/>
      <c r="KIR16" s="325"/>
      <c r="KIS16" s="325"/>
      <c r="KIT16" s="325"/>
      <c r="KIU16" s="325"/>
      <c r="KIV16" s="325"/>
      <c r="KIW16" s="325"/>
      <c r="KIX16" s="325"/>
      <c r="KIY16" s="325"/>
      <c r="KIZ16" s="325"/>
      <c r="KJA16" s="325"/>
      <c r="KJB16" s="325"/>
      <c r="KJC16" s="325"/>
      <c r="KJD16" s="325"/>
      <c r="KJE16" s="325"/>
      <c r="KJF16" s="325"/>
      <c r="KJG16" s="325"/>
      <c r="KJH16" s="325"/>
      <c r="KJI16" s="325"/>
      <c r="KJJ16" s="325"/>
      <c r="KJK16" s="325"/>
      <c r="KJL16" s="325"/>
      <c r="KJM16" s="325"/>
      <c r="KJN16" s="325"/>
      <c r="KJO16" s="325"/>
      <c r="KJP16" s="325"/>
      <c r="KJQ16" s="325"/>
      <c r="KJR16" s="325"/>
      <c r="KJS16" s="325"/>
      <c r="KJT16" s="325"/>
      <c r="KJU16" s="325"/>
      <c r="KJV16" s="325"/>
      <c r="KJW16" s="325"/>
      <c r="KJX16" s="325"/>
      <c r="KJY16" s="325"/>
      <c r="KJZ16" s="325"/>
      <c r="KKA16" s="325"/>
      <c r="KKB16" s="325"/>
      <c r="KKC16" s="325"/>
      <c r="KKD16" s="325"/>
      <c r="KKE16" s="325"/>
      <c r="KKF16" s="325"/>
      <c r="KKG16" s="325"/>
      <c r="KKH16" s="325"/>
      <c r="KKI16" s="325"/>
      <c r="KKJ16" s="325"/>
      <c r="KKK16" s="325"/>
      <c r="KKL16" s="325"/>
      <c r="KKM16" s="325"/>
      <c r="KKN16" s="325"/>
      <c r="KKO16" s="325"/>
      <c r="KKP16" s="325"/>
      <c r="KKQ16" s="325"/>
      <c r="KKR16" s="325"/>
      <c r="KKS16" s="325"/>
      <c r="KKT16" s="325"/>
      <c r="KKU16" s="325"/>
      <c r="KKV16" s="325"/>
      <c r="KKW16" s="325"/>
      <c r="KKX16" s="325"/>
      <c r="KKY16" s="325"/>
      <c r="KKZ16" s="325"/>
      <c r="KLA16" s="325"/>
      <c r="KLB16" s="325"/>
      <c r="KLC16" s="325"/>
      <c r="KLD16" s="325"/>
      <c r="KLE16" s="325"/>
      <c r="KLF16" s="325"/>
      <c r="KLG16" s="325"/>
      <c r="KLH16" s="325"/>
      <c r="KLI16" s="325"/>
      <c r="KLJ16" s="325"/>
      <c r="KLK16" s="325"/>
      <c r="KLL16" s="325"/>
      <c r="KLM16" s="325"/>
      <c r="KLN16" s="325"/>
      <c r="KLO16" s="325"/>
      <c r="KLP16" s="325"/>
      <c r="KLQ16" s="325"/>
      <c r="KLR16" s="325"/>
      <c r="KLS16" s="325"/>
      <c r="KLT16" s="325"/>
      <c r="KLU16" s="325"/>
      <c r="KLV16" s="325"/>
      <c r="KLW16" s="325"/>
      <c r="KLX16" s="325"/>
      <c r="KLY16" s="325"/>
      <c r="KLZ16" s="325"/>
      <c r="KMA16" s="325"/>
      <c r="KMB16" s="325"/>
      <c r="KMC16" s="325"/>
      <c r="KMD16" s="325"/>
      <c r="KME16" s="325"/>
      <c r="KMF16" s="325"/>
      <c r="KMG16" s="325"/>
      <c r="KMH16" s="325"/>
      <c r="KMI16" s="325"/>
      <c r="KMJ16" s="325"/>
      <c r="KMK16" s="325"/>
      <c r="KML16" s="325"/>
      <c r="KMM16" s="325"/>
      <c r="KMN16" s="325"/>
      <c r="KMO16" s="325"/>
      <c r="KMP16" s="325"/>
      <c r="KMQ16" s="325"/>
      <c r="KMR16" s="325"/>
      <c r="KMS16" s="325"/>
      <c r="KMT16" s="325"/>
      <c r="KMU16" s="325"/>
      <c r="KMV16" s="325"/>
      <c r="KMW16" s="325"/>
      <c r="KMX16" s="325"/>
      <c r="KMY16" s="325"/>
      <c r="KMZ16" s="325"/>
      <c r="KNA16" s="325"/>
      <c r="KNB16" s="325"/>
      <c r="KNC16" s="325"/>
      <c r="KND16" s="325"/>
      <c r="KNE16" s="325"/>
      <c r="KNF16" s="325"/>
      <c r="KNG16" s="325"/>
      <c r="KNH16" s="325"/>
      <c r="KNI16" s="325"/>
      <c r="KNJ16" s="325"/>
      <c r="KNK16" s="325"/>
      <c r="KNL16" s="325"/>
      <c r="KNM16" s="325"/>
      <c r="KNN16" s="325"/>
      <c r="KNO16" s="325"/>
      <c r="KNP16" s="325"/>
      <c r="KNQ16" s="325"/>
      <c r="KNR16" s="325"/>
      <c r="KNS16" s="325"/>
      <c r="KNT16" s="325"/>
      <c r="KNU16" s="325"/>
      <c r="KNV16" s="325"/>
      <c r="KNW16" s="325"/>
      <c r="KNX16" s="325"/>
      <c r="KNY16" s="325"/>
      <c r="KNZ16" s="325"/>
      <c r="KOA16" s="325"/>
      <c r="KOB16" s="325"/>
      <c r="KOC16" s="325"/>
      <c r="KOD16" s="325"/>
      <c r="KOE16" s="325"/>
      <c r="KOF16" s="325"/>
      <c r="KOG16" s="325"/>
      <c r="KOH16" s="325"/>
      <c r="KOI16" s="325"/>
      <c r="KOJ16" s="325"/>
      <c r="KOK16" s="325"/>
      <c r="KOL16" s="325"/>
      <c r="KOM16" s="325"/>
      <c r="KON16" s="325"/>
      <c r="KOO16" s="325"/>
      <c r="KOP16" s="325"/>
      <c r="KOQ16" s="325"/>
      <c r="KOR16" s="325"/>
      <c r="KOS16" s="325"/>
      <c r="KOT16" s="325"/>
      <c r="KOU16" s="325"/>
      <c r="KOV16" s="325"/>
      <c r="KOW16" s="325"/>
      <c r="KOX16" s="325"/>
      <c r="KOY16" s="325"/>
      <c r="KOZ16" s="325"/>
      <c r="KPA16" s="325"/>
      <c r="KPB16" s="325"/>
      <c r="KPC16" s="325"/>
      <c r="KPD16" s="325"/>
      <c r="KPE16" s="325"/>
      <c r="KPF16" s="325"/>
      <c r="KPG16" s="325"/>
      <c r="KPH16" s="325"/>
      <c r="KPI16" s="325"/>
      <c r="KPJ16" s="325"/>
      <c r="KPK16" s="325"/>
      <c r="KPL16" s="325"/>
      <c r="KPM16" s="325"/>
      <c r="KPN16" s="325"/>
      <c r="KPO16" s="325"/>
      <c r="KPP16" s="325"/>
      <c r="KPQ16" s="325"/>
      <c r="KPR16" s="325"/>
      <c r="KPS16" s="325"/>
      <c r="KPT16" s="325"/>
      <c r="KPU16" s="325"/>
      <c r="KPV16" s="325"/>
      <c r="KPW16" s="325"/>
      <c r="KPX16" s="325"/>
      <c r="KPY16" s="325"/>
      <c r="KPZ16" s="325"/>
      <c r="KQA16" s="325"/>
      <c r="KQB16" s="325"/>
      <c r="KQC16" s="325"/>
      <c r="KQD16" s="325"/>
      <c r="KQE16" s="325"/>
      <c r="KQF16" s="325"/>
      <c r="KQG16" s="325"/>
      <c r="KQH16" s="325"/>
      <c r="KQI16" s="325"/>
      <c r="KQJ16" s="325"/>
      <c r="KQK16" s="325"/>
      <c r="KQL16" s="325"/>
      <c r="KQM16" s="325"/>
      <c r="KQN16" s="325"/>
      <c r="KQO16" s="325"/>
      <c r="KQP16" s="325"/>
      <c r="KQQ16" s="325"/>
      <c r="KQR16" s="325"/>
      <c r="KQS16" s="325"/>
      <c r="KQT16" s="325"/>
      <c r="KQU16" s="325"/>
      <c r="KQV16" s="325"/>
      <c r="KQW16" s="325"/>
      <c r="KQX16" s="325"/>
      <c r="KQY16" s="325"/>
      <c r="KQZ16" s="325"/>
      <c r="KRA16" s="325"/>
      <c r="KRB16" s="325"/>
      <c r="KRC16" s="325"/>
      <c r="KRD16" s="325"/>
      <c r="KRE16" s="325"/>
      <c r="KRF16" s="325"/>
      <c r="KRG16" s="325"/>
      <c r="KRH16" s="325"/>
      <c r="KRI16" s="325"/>
      <c r="KRJ16" s="325"/>
      <c r="KRK16" s="325"/>
      <c r="KRL16" s="325"/>
      <c r="KRM16" s="325"/>
      <c r="KRN16" s="325"/>
      <c r="KRO16" s="325"/>
      <c r="KRP16" s="325"/>
      <c r="KRQ16" s="325"/>
      <c r="KRR16" s="325"/>
      <c r="KRS16" s="325"/>
      <c r="KRT16" s="325"/>
      <c r="KRU16" s="325"/>
      <c r="KRV16" s="325"/>
      <c r="KRW16" s="325"/>
      <c r="KRX16" s="325"/>
      <c r="KRY16" s="325"/>
      <c r="KRZ16" s="325"/>
      <c r="KSA16" s="325"/>
      <c r="KSB16" s="325"/>
      <c r="KSC16" s="325"/>
      <c r="KSD16" s="325"/>
      <c r="KSE16" s="325"/>
      <c r="KSF16" s="325"/>
      <c r="KSG16" s="325"/>
      <c r="KSH16" s="325"/>
      <c r="KSI16" s="325"/>
      <c r="KSJ16" s="325"/>
      <c r="KSK16" s="325"/>
      <c r="KSL16" s="325"/>
      <c r="KSM16" s="325"/>
      <c r="KSN16" s="325"/>
      <c r="KSO16" s="325"/>
      <c r="KSP16" s="325"/>
      <c r="KSQ16" s="325"/>
      <c r="KSR16" s="325"/>
      <c r="KSS16" s="325"/>
      <c r="KST16" s="325"/>
      <c r="KSU16" s="325"/>
      <c r="KSV16" s="325"/>
      <c r="KSW16" s="325"/>
      <c r="KSX16" s="325"/>
      <c r="KSY16" s="325"/>
      <c r="KSZ16" s="325"/>
      <c r="KTA16" s="325"/>
      <c r="KTB16" s="325"/>
      <c r="KTC16" s="325"/>
      <c r="KTD16" s="325"/>
      <c r="KTE16" s="325"/>
      <c r="KTF16" s="325"/>
      <c r="KTG16" s="325"/>
      <c r="KTH16" s="325"/>
      <c r="KTI16" s="325"/>
      <c r="KTJ16" s="325"/>
      <c r="KTK16" s="325"/>
      <c r="KTL16" s="325"/>
      <c r="KTM16" s="325"/>
      <c r="KTN16" s="325"/>
      <c r="KTO16" s="325"/>
      <c r="KTP16" s="325"/>
      <c r="KTQ16" s="325"/>
      <c r="KTR16" s="325"/>
      <c r="KTS16" s="325"/>
      <c r="KTT16" s="325"/>
      <c r="KTU16" s="325"/>
      <c r="KTV16" s="325"/>
      <c r="KTW16" s="325"/>
      <c r="KTX16" s="325"/>
      <c r="KTY16" s="325"/>
      <c r="KTZ16" s="325"/>
      <c r="KUA16" s="325"/>
      <c r="KUB16" s="325"/>
      <c r="KUC16" s="325"/>
      <c r="KUD16" s="325"/>
      <c r="KUE16" s="325"/>
      <c r="KUF16" s="325"/>
      <c r="KUG16" s="325"/>
      <c r="KUH16" s="325"/>
      <c r="KUI16" s="325"/>
      <c r="KUJ16" s="325"/>
      <c r="KUK16" s="325"/>
      <c r="KUL16" s="325"/>
      <c r="KUM16" s="325"/>
      <c r="KUN16" s="325"/>
      <c r="KUO16" s="325"/>
      <c r="KUP16" s="325"/>
      <c r="KUQ16" s="325"/>
      <c r="KUR16" s="325"/>
      <c r="KUS16" s="325"/>
      <c r="KUT16" s="325"/>
      <c r="KUU16" s="325"/>
      <c r="KUV16" s="325"/>
      <c r="KUW16" s="325"/>
      <c r="KUX16" s="325"/>
      <c r="KUY16" s="325"/>
      <c r="KUZ16" s="325"/>
      <c r="KVA16" s="325"/>
      <c r="KVB16" s="325"/>
      <c r="KVC16" s="325"/>
      <c r="KVD16" s="325"/>
      <c r="KVE16" s="325"/>
      <c r="KVF16" s="325"/>
      <c r="KVG16" s="325"/>
      <c r="KVH16" s="325"/>
      <c r="KVI16" s="325"/>
      <c r="KVJ16" s="325"/>
      <c r="KVK16" s="325"/>
      <c r="KVL16" s="325"/>
      <c r="KVM16" s="325"/>
      <c r="KVN16" s="325"/>
      <c r="KVO16" s="325"/>
      <c r="KVP16" s="325"/>
      <c r="KVQ16" s="325"/>
      <c r="KVR16" s="325"/>
      <c r="KVS16" s="325"/>
      <c r="KVT16" s="325"/>
      <c r="KVU16" s="325"/>
      <c r="KVV16" s="325"/>
      <c r="KVW16" s="325"/>
      <c r="KVX16" s="325"/>
      <c r="KVY16" s="325"/>
      <c r="KVZ16" s="325"/>
      <c r="KWA16" s="325"/>
      <c r="KWB16" s="325"/>
      <c r="KWC16" s="325"/>
      <c r="KWD16" s="325"/>
      <c r="KWE16" s="325"/>
      <c r="KWF16" s="325"/>
      <c r="KWG16" s="325"/>
      <c r="KWH16" s="325"/>
      <c r="KWI16" s="325"/>
      <c r="KWJ16" s="325"/>
      <c r="KWK16" s="325"/>
      <c r="KWL16" s="325"/>
      <c r="KWM16" s="325"/>
      <c r="KWN16" s="325"/>
      <c r="KWO16" s="325"/>
      <c r="KWP16" s="325"/>
      <c r="KWQ16" s="325"/>
      <c r="KWR16" s="325"/>
      <c r="KWS16" s="325"/>
      <c r="KWT16" s="325"/>
      <c r="KWU16" s="325"/>
      <c r="KWV16" s="325"/>
      <c r="KWW16" s="325"/>
      <c r="KWX16" s="325"/>
      <c r="KWY16" s="325"/>
      <c r="KWZ16" s="325"/>
      <c r="KXA16" s="325"/>
      <c r="KXB16" s="325"/>
      <c r="KXC16" s="325"/>
      <c r="KXD16" s="325"/>
      <c r="KXE16" s="325"/>
      <c r="KXF16" s="325"/>
      <c r="KXG16" s="325"/>
      <c r="KXH16" s="325"/>
      <c r="KXI16" s="325"/>
      <c r="KXJ16" s="325"/>
      <c r="KXK16" s="325"/>
      <c r="KXL16" s="325"/>
      <c r="KXM16" s="325"/>
      <c r="KXN16" s="325"/>
      <c r="KXO16" s="325"/>
      <c r="KXP16" s="325"/>
      <c r="KXQ16" s="325"/>
      <c r="KXR16" s="325"/>
      <c r="KXS16" s="325"/>
      <c r="KXT16" s="325"/>
      <c r="KXU16" s="325"/>
      <c r="KXV16" s="325"/>
      <c r="KXW16" s="325"/>
      <c r="KXX16" s="325"/>
      <c r="KXY16" s="325"/>
      <c r="KXZ16" s="325"/>
      <c r="KYA16" s="325"/>
      <c r="KYB16" s="325"/>
      <c r="KYC16" s="325"/>
      <c r="KYD16" s="325"/>
      <c r="KYE16" s="325"/>
      <c r="KYF16" s="325"/>
      <c r="KYG16" s="325"/>
      <c r="KYH16" s="325"/>
      <c r="KYI16" s="325"/>
      <c r="KYJ16" s="325"/>
      <c r="KYK16" s="325"/>
      <c r="KYL16" s="325"/>
      <c r="KYM16" s="325"/>
      <c r="KYN16" s="325"/>
      <c r="KYO16" s="325"/>
      <c r="KYP16" s="325"/>
      <c r="KYQ16" s="325"/>
      <c r="KYR16" s="325"/>
      <c r="KYS16" s="325"/>
      <c r="KYT16" s="325"/>
      <c r="KYU16" s="325"/>
      <c r="KYV16" s="325"/>
      <c r="KYW16" s="325"/>
      <c r="KYX16" s="325"/>
      <c r="KYY16" s="325"/>
      <c r="KYZ16" s="325"/>
      <c r="KZA16" s="325"/>
      <c r="KZB16" s="325"/>
      <c r="KZC16" s="325"/>
      <c r="KZD16" s="325"/>
      <c r="KZE16" s="325"/>
      <c r="KZF16" s="325"/>
      <c r="KZG16" s="325"/>
      <c r="KZH16" s="325"/>
      <c r="KZI16" s="325"/>
      <c r="KZJ16" s="325"/>
      <c r="KZK16" s="325"/>
      <c r="KZL16" s="325"/>
      <c r="KZM16" s="325"/>
      <c r="KZN16" s="325"/>
      <c r="KZO16" s="325"/>
      <c r="KZP16" s="325"/>
      <c r="KZQ16" s="325"/>
      <c r="KZR16" s="325"/>
      <c r="KZS16" s="325"/>
      <c r="KZT16" s="325"/>
      <c r="KZU16" s="325"/>
      <c r="KZV16" s="325"/>
      <c r="KZW16" s="325"/>
      <c r="KZX16" s="325"/>
      <c r="KZY16" s="325"/>
      <c r="KZZ16" s="325"/>
      <c r="LAA16" s="325"/>
      <c r="LAB16" s="325"/>
      <c r="LAC16" s="325"/>
      <c r="LAD16" s="325"/>
      <c r="LAE16" s="325"/>
      <c r="LAF16" s="325"/>
      <c r="LAG16" s="325"/>
      <c r="LAH16" s="325"/>
      <c r="LAI16" s="325"/>
      <c r="LAJ16" s="325"/>
      <c r="LAK16" s="325"/>
      <c r="LAL16" s="325"/>
      <c r="LAM16" s="325"/>
      <c r="LAN16" s="325"/>
      <c r="LAO16" s="325"/>
      <c r="LAP16" s="325"/>
      <c r="LAQ16" s="325"/>
      <c r="LAR16" s="325"/>
      <c r="LAS16" s="325"/>
      <c r="LAT16" s="325"/>
      <c r="LAU16" s="325"/>
      <c r="LAV16" s="325"/>
      <c r="LAW16" s="325"/>
      <c r="LAX16" s="325"/>
      <c r="LAY16" s="325"/>
      <c r="LAZ16" s="325"/>
      <c r="LBA16" s="325"/>
      <c r="LBB16" s="325"/>
      <c r="LBC16" s="325"/>
      <c r="LBD16" s="325"/>
      <c r="LBE16" s="325"/>
      <c r="LBF16" s="325"/>
      <c r="LBG16" s="325"/>
      <c r="LBH16" s="325"/>
      <c r="LBI16" s="325"/>
      <c r="LBJ16" s="325"/>
      <c r="LBK16" s="325"/>
      <c r="LBL16" s="325"/>
      <c r="LBM16" s="325"/>
      <c r="LBN16" s="325"/>
      <c r="LBO16" s="325"/>
      <c r="LBP16" s="325"/>
      <c r="LBQ16" s="325"/>
      <c r="LBR16" s="325"/>
      <c r="LBS16" s="325"/>
      <c r="LBT16" s="325"/>
      <c r="LBU16" s="325"/>
      <c r="LBV16" s="325"/>
      <c r="LBW16" s="325"/>
      <c r="LBX16" s="325"/>
      <c r="LBY16" s="325"/>
      <c r="LBZ16" s="325"/>
      <c r="LCA16" s="325"/>
      <c r="LCB16" s="325"/>
      <c r="LCC16" s="325"/>
      <c r="LCD16" s="325"/>
      <c r="LCE16" s="325"/>
      <c r="LCF16" s="325"/>
      <c r="LCG16" s="325"/>
      <c r="LCH16" s="325"/>
      <c r="LCI16" s="325"/>
      <c r="LCJ16" s="325"/>
      <c r="LCK16" s="325"/>
      <c r="LCL16" s="325"/>
      <c r="LCM16" s="325"/>
      <c r="LCN16" s="325"/>
      <c r="LCO16" s="325"/>
      <c r="LCP16" s="325"/>
      <c r="LCQ16" s="325"/>
      <c r="LCR16" s="325"/>
      <c r="LCS16" s="325"/>
      <c r="LCT16" s="325"/>
      <c r="LCU16" s="325"/>
      <c r="LCV16" s="325"/>
      <c r="LCW16" s="325"/>
      <c r="LCX16" s="325"/>
      <c r="LCY16" s="325"/>
      <c r="LCZ16" s="325"/>
      <c r="LDA16" s="325"/>
      <c r="LDB16" s="325"/>
      <c r="LDC16" s="325"/>
      <c r="LDD16" s="325"/>
      <c r="LDE16" s="325"/>
      <c r="LDF16" s="325"/>
      <c r="LDG16" s="325"/>
      <c r="LDH16" s="325"/>
      <c r="LDI16" s="325"/>
      <c r="LDJ16" s="325"/>
      <c r="LDK16" s="325"/>
      <c r="LDL16" s="325"/>
      <c r="LDM16" s="325"/>
      <c r="LDN16" s="325"/>
      <c r="LDO16" s="325"/>
      <c r="LDP16" s="325"/>
      <c r="LDQ16" s="325"/>
      <c r="LDR16" s="325"/>
      <c r="LDS16" s="325"/>
      <c r="LDT16" s="325"/>
      <c r="LDU16" s="325"/>
      <c r="LDV16" s="325"/>
      <c r="LDW16" s="325"/>
      <c r="LDX16" s="325"/>
      <c r="LDY16" s="325"/>
      <c r="LDZ16" s="325"/>
      <c r="LEA16" s="325"/>
      <c r="LEB16" s="325"/>
      <c r="LEC16" s="325"/>
      <c r="LED16" s="325"/>
      <c r="LEE16" s="325"/>
      <c r="LEF16" s="325"/>
      <c r="LEG16" s="325"/>
      <c r="LEH16" s="325"/>
      <c r="LEI16" s="325"/>
      <c r="LEJ16" s="325"/>
      <c r="LEK16" s="325"/>
      <c r="LEL16" s="325"/>
      <c r="LEM16" s="325"/>
      <c r="LEN16" s="325"/>
      <c r="LEO16" s="325"/>
      <c r="LEP16" s="325"/>
      <c r="LEQ16" s="325"/>
      <c r="LER16" s="325"/>
      <c r="LES16" s="325"/>
      <c r="LET16" s="325"/>
      <c r="LEU16" s="325"/>
      <c r="LEV16" s="325"/>
      <c r="LEW16" s="325"/>
      <c r="LEX16" s="325"/>
      <c r="LEY16" s="325"/>
      <c r="LEZ16" s="325"/>
      <c r="LFA16" s="325"/>
      <c r="LFB16" s="325"/>
      <c r="LFC16" s="325"/>
      <c r="LFD16" s="325"/>
      <c r="LFE16" s="325"/>
      <c r="LFF16" s="325"/>
      <c r="LFG16" s="325"/>
      <c r="LFH16" s="325"/>
      <c r="LFI16" s="325"/>
      <c r="LFJ16" s="325"/>
      <c r="LFK16" s="325"/>
      <c r="LFL16" s="325"/>
      <c r="LFM16" s="325"/>
      <c r="LFN16" s="325"/>
      <c r="LFO16" s="325"/>
      <c r="LFP16" s="325"/>
      <c r="LFQ16" s="325"/>
      <c r="LFR16" s="325"/>
      <c r="LFS16" s="325"/>
      <c r="LFT16" s="325"/>
      <c r="LFU16" s="325"/>
      <c r="LFV16" s="325"/>
      <c r="LFW16" s="325"/>
      <c r="LFX16" s="325"/>
      <c r="LFY16" s="325"/>
      <c r="LFZ16" s="325"/>
      <c r="LGA16" s="325"/>
      <c r="LGB16" s="325"/>
      <c r="LGC16" s="325"/>
      <c r="LGD16" s="325"/>
      <c r="LGE16" s="325"/>
      <c r="LGF16" s="325"/>
      <c r="LGG16" s="325"/>
      <c r="LGH16" s="325"/>
      <c r="LGI16" s="325"/>
      <c r="LGJ16" s="325"/>
      <c r="LGK16" s="325"/>
      <c r="LGL16" s="325"/>
      <c r="LGM16" s="325"/>
      <c r="LGN16" s="325"/>
      <c r="LGO16" s="325"/>
      <c r="LGP16" s="325"/>
      <c r="LGQ16" s="325"/>
      <c r="LGR16" s="325"/>
      <c r="LGS16" s="325"/>
      <c r="LGT16" s="325"/>
      <c r="LGU16" s="325"/>
      <c r="LGV16" s="325"/>
      <c r="LGW16" s="325"/>
      <c r="LGX16" s="325"/>
      <c r="LGY16" s="325"/>
      <c r="LGZ16" s="325"/>
      <c r="LHA16" s="325"/>
      <c r="LHB16" s="325"/>
      <c r="LHC16" s="325"/>
      <c r="LHD16" s="325"/>
      <c r="LHE16" s="325"/>
      <c r="LHF16" s="325"/>
      <c r="LHG16" s="325"/>
      <c r="LHH16" s="325"/>
      <c r="LHI16" s="325"/>
      <c r="LHJ16" s="325"/>
      <c r="LHK16" s="325"/>
      <c r="LHL16" s="325"/>
      <c r="LHM16" s="325"/>
      <c r="LHN16" s="325"/>
      <c r="LHO16" s="325"/>
      <c r="LHP16" s="325"/>
      <c r="LHQ16" s="325"/>
      <c r="LHR16" s="325"/>
      <c r="LHS16" s="325"/>
      <c r="LHT16" s="325"/>
      <c r="LHU16" s="325"/>
      <c r="LHV16" s="325"/>
      <c r="LHW16" s="325"/>
      <c r="LHX16" s="325"/>
      <c r="LHY16" s="325"/>
      <c r="LHZ16" s="325"/>
      <c r="LIA16" s="325"/>
      <c r="LIB16" s="325"/>
      <c r="LIC16" s="325"/>
      <c r="LID16" s="325"/>
      <c r="LIE16" s="325"/>
      <c r="LIF16" s="325"/>
      <c r="LIG16" s="325"/>
      <c r="LIH16" s="325"/>
      <c r="LII16" s="325"/>
      <c r="LIJ16" s="325"/>
      <c r="LIK16" s="325"/>
      <c r="LIL16" s="325"/>
      <c r="LIM16" s="325"/>
      <c r="LIN16" s="325"/>
      <c r="LIO16" s="325"/>
      <c r="LIP16" s="325"/>
      <c r="LIQ16" s="325"/>
      <c r="LIR16" s="325"/>
      <c r="LIS16" s="325"/>
      <c r="LIT16" s="325"/>
      <c r="LIU16" s="325"/>
      <c r="LIV16" s="325"/>
      <c r="LIW16" s="325"/>
      <c r="LIX16" s="325"/>
      <c r="LIY16" s="325"/>
      <c r="LIZ16" s="325"/>
      <c r="LJA16" s="325"/>
      <c r="LJB16" s="325"/>
      <c r="LJC16" s="325"/>
      <c r="LJD16" s="325"/>
      <c r="LJE16" s="325"/>
      <c r="LJF16" s="325"/>
      <c r="LJG16" s="325"/>
      <c r="LJH16" s="325"/>
      <c r="LJI16" s="325"/>
      <c r="LJJ16" s="325"/>
      <c r="LJK16" s="325"/>
      <c r="LJL16" s="325"/>
      <c r="LJM16" s="325"/>
      <c r="LJN16" s="325"/>
      <c r="LJO16" s="325"/>
      <c r="LJP16" s="325"/>
      <c r="LJQ16" s="325"/>
      <c r="LJR16" s="325"/>
      <c r="LJS16" s="325"/>
      <c r="LJT16" s="325"/>
      <c r="LJU16" s="325"/>
      <c r="LJV16" s="325"/>
      <c r="LJW16" s="325"/>
      <c r="LJX16" s="325"/>
      <c r="LJY16" s="325"/>
      <c r="LJZ16" s="325"/>
      <c r="LKA16" s="325"/>
      <c r="LKB16" s="325"/>
      <c r="LKC16" s="325"/>
      <c r="LKD16" s="325"/>
      <c r="LKE16" s="325"/>
      <c r="LKF16" s="325"/>
      <c r="LKG16" s="325"/>
      <c r="LKH16" s="325"/>
      <c r="LKI16" s="325"/>
      <c r="LKJ16" s="325"/>
      <c r="LKK16" s="325"/>
      <c r="LKL16" s="325"/>
      <c r="LKM16" s="325"/>
      <c r="LKN16" s="325"/>
      <c r="LKO16" s="325"/>
      <c r="LKP16" s="325"/>
      <c r="LKQ16" s="325"/>
      <c r="LKR16" s="325"/>
      <c r="LKS16" s="325"/>
      <c r="LKT16" s="325"/>
      <c r="LKU16" s="325"/>
      <c r="LKV16" s="325"/>
      <c r="LKW16" s="325"/>
      <c r="LKX16" s="325"/>
      <c r="LKY16" s="325"/>
      <c r="LKZ16" s="325"/>
      <c r="LLA16" s="325"/>
      <c r="LLB16" s="325"/>
      <c r="LLC16" s="325"/>
      <c r="LLD16" s="325"/>
      <c r="LLE16" s="325"/>
      <c r="LLF16" s="325"/>
      <c r="LLG16" s="325"/>
      <c r="LLH16" s="325"/>
      <c r="LLI16" s="325"/>
      <c r="LLJ16" s="325"/>
      <c r="LLK16" s="325"/>
      <c r="LLL16" s="325"/>
      <c r="LLM16" s="325"/>
      <c r="LLN16" s="325"/>
      <c r="LLO16" s="325"/>
      <c r="LLP16" s="325"/>
      <c r="LLQ16" s="325"/>
      <c r="LLR16" s="325"/>
      <c r="LLS16" s="325"/>
      <c r="LLT16" s="325"/>
      <c r="LLU16" s="325"/>
      <c r="LLV16" s="325"/>
      <c r="LLW16" s="325"/>
      <c r="LLX16" s="325"/>
      <c r="LLY16" s="325"/>
      <c r="LLZ16" s="325"/>
      <c r="LMA16" s="325"/>
      <c r="LMB16" s="325"/>
      <c r="LMC16" s="325"/>
      <c r="LMD16" s="325"/>
      <c r="LME16" s="325"/>
      <c r="LMF16" s="325"/>
      <c r="LMG16" s="325"/>
      <c r="LMH16" s="325"/>
      <c r="LMI16" s="325"/>
      <c r="LMJ16" s="325"/>
      <c r="LMK16" s="325"/>
      <c r="LML16" s="325"/>
      <c r="LMM16" s="325"/>
      <c r="LMN16" s="325"/>
      <c r="LMO16" s="325"/>
      <c r="LMP16" s="325"/>
      <c r="LMQ16" s="325"/>
      <c r="LMR16" s="325"/>
      <c r="LMS16" s="325"/>
      <c r="LMT16" s="325"/>
      <c r="LMU16" s="325"/>
      <c r="LMV16" s="325"/>
      <c r="LMW16" s="325"/>
      <c r="LMX16" s="325"/>
      <c r="LMY16" s="325"/>
      <c r="LMZ16" s="325"/>
      <c r="LNA16" s="325"/>
      <c r="LNB16" s="325"/>
      <c r="LNC16" s="325"/>
      <c r="LND16" s="325"/>
      <c r="LNE16" s="325"/>
      <c r="LNF16" s="325"/>
      <c r="LNG16" s="325"/>
      <c r="LNH16" s="325"/>
      <c r="LNI16" s="325"/>
      <c r="LNJ16" s="325"/>
      <c r="LNK16" s="325"/>
      <c r="LNL16" s="325"/>
      <c r="LNM16" s="325"/>
      <c r="LNN16" s="325"/>
      <c r="LNO16" s="325"/>
      <c r="LNP16" s="325"/>
      <c r="LNQ16" s="325"/>
      <c r="LNR16" s="325"/>
      <c r="LNS16" s="325"/>
      <c r="LNT16" s="325"/>
      <c r="LNU16" s="325"/>
      <c r="LNV16" s="325"/>
      <c r="LNW16" s="325"/>
      <c r="LNX16" s="325"/>
      <c r="LNY16" s="325"/>
      <c r="LNZ16" s="325"/>
      <c r="LOA16" s="325"/>
      <c r="LOB16" s="325"/>
      <c r="LOC16" s="325"/>
      <c r="LOD16" s="325"/>
      <c r="LOE16" s="325"/>
      <c r="LOF16" s="325"/>
      <c r="LOG16" s="325"/>
      <c r="LOH16" s="325"/>
      <c r="LOI16" s="325"/>
      <c r="LOJ16" s="325"/>
      <c r="LOK16" s="325"/>
      <c r="LOL16" s="325"/>
      <c r="LOM16" s="325"/>
      <c r="LON16" s="325"/>
      <c r="LOO16" s="325"/>
      <c r="LOP16" s="325"/>
      <c r="LOQ16" s="325"/>
      <c r="LOR16" s="325"/>
      <c r="LOS16" s="325"/>
      <c r="LOT16" s="325"/>
      <c r="LOU16" s="325"/>
      <c r="LOV16" s="325"/>
      <c r="LOW16" s="325"/>
      <c r="LOX16" s="325"/>
      <c r="LOY16" s="325"/>
      <c r="LOZ16" s="325"/>
      <c r="LPA16" s="325"/>
      <c r="LPB16" s="325"/>
      <c r="LPC16" s="325"/>
      <c r="LPD16" s="325"/>
      <c r="LPE16" s="325"/>
      <c r="LPF16" s="325"/>
      <c r="LPG16" s="325"/>
      <c r="LPH16" s="325"/>
      <c r="LPI16" s="325"/>
      <c r="LPJ16" s="325"/>
      <c r="LPK16" s="325"/>
      <c r="LPL16" s="325"/>
      <c r="LPM16" s="325"/>
      <c r="LPN16" s="325"/>
      <c r="LPO16" s="325"/>
      <c r="LPP16" s="325"/>
      <c r="LPQ16" s="325"/>
      <c r="LPR16" s="325"/>
      <c r="LPS16" s="325"/>
      <c r="LPT16" s="325"/>
      <c r="LPU16" s="325"/>
      <c r="LPV16" s="325"/>
      <c r="LPW16" s="325"/>
      <c r="LPX16" s="325"/>
      <c r="LPY16" s="325"/>
      <c r="LPZ16" s="325"/>
      <c r="LQA16" s="325"/>
      <c r="LQB16" s="325"/>
      <c r="LQC16" s="325"/>
      <c r="LQD16" s="325"/>
      <c r="LQE16" s="325"/>
      <c r="LQF16" s="325"/>
      <c r="LQG16" s="325"/>
      <c r="LQH16" s="325"/>
      <c r="LQI16" s="325"/>
      <c r="LQJ16" s="325"/>
      <c r="LQK16" s="325"/>
      <c r="LQL16" s="325"/>
      <c r="LQM16" s="325"/>
      <c r="LQN16" s="325"/>
      <c r="LQO16" s="325"/>
      <c r="LQP16" s="325"/>
      <c r="LQQ16" s="325"/>
      <c r="LQR16" s="325"/>
      <c r="LQS16" s="325"/>
      <c r="LQT16" s="325"/>
      <c r="LQU16" s="325"/>
      <c r="LQV16" s="325"/>
      <c r="LQW16" s="325"/>
      <c r="LQX16" s="325"/>
      <c r="LQY16" s="325"/>
      <c r="LQZ16" s="325"/>
      <c r="LRA16" s="325"/>
      <c r="LRB16" s="325"/>
      <c r="LRC16" s="325"/>
      <c r="LRD16" s="325"/>
      <c r="LRE16" s="325"/>
      <c r="LRF16" s="325"/>
      <c r="LRG16" s="325"/>
      <c r="LRH16" s="325"/>
      <c r="LRI16" s="325"/>
      <c r="LRJ16" s="325"/>
      <c r="LRK16" s="325"/>
      <c r="LRL16" s="325"/>
      <c r="LRM16" s="325"/>
      <c r="LRN16" s="325"/>
      <c r="LRO16" s="325"/>
      <c r="LRP16" s="325"/>
      <c r="LRQ16" s="325"/>
      <c r="LRR16" s="325"/>
      <c r="LRS16" s="325"/>
      <c r="LRT16" s="325"/>
      <c r="LRU16" s="325"/>
      <c r="LRV16" s="325"/>
      <c r="LRW16" s="325"/>
      <c r="LRX16" s="325"/>
      <c r="LRY16" s="325"/>
      <c r="LRZ16" s="325"/>
      <c r="LSA16" s="325"/>
      <c r="LSB16" s="325"/>
      <c r="LSC16" s="325"/>
      <c r="LSD16" s="325"/>
      <c r="LSE16" s="325"/>
      <c r="LSF16" s="325"/>
      <c r="LSG16" s="325"/>
      <c r="LSH16" s="325"/>
      <c r="LSI16" s="325"/>
      <c r="LSJ16" s="325"/>
      <c r="LSK16" s="325"/>
      <c r="LSL16" s="325"/>
      <c r="LSM16" s="325"/>
      <c r="LSN16" s="325"/>
      <c r="LSO16" s="325"/>
      <c r="LSP16" s="325"/>
      <c r="LSQ16" s="325"/>
      <c r="LSR16" s="325"/>
      <c r="LSS16" s="325"/>
      <c r="LST16" s="325"/>
      <c r="LSU16" s="325"/>
      <c r="LSV16" s="325"/>
      <c r="LSW16" s="325"/>
      <c r="LSX16" s="325"/>
      <c r="LSY16" s="325"/>
      <c r="LSZ16" s="325"/>
      <c r="LTA16" s="325"/>
      <c r="LTB16" s="325"/>
      <c r="LTC16" s="325"/>
      <c r="LTD16" s="325"/>
      <c r="LTE16" s="325"/>
      <c r="LTF16" s="325"/>
      <c r="LTG16" s="325"/>
      <c r="LTH16" s="325"/>
      <c r="LTI16" s="325"/>
      <c r="LTJ16" s="325"/>
      <c r="LTK16" s="325"/>
      <c r="LTL16" s="325"/>
      <c r="LTM16" s="325"/>
      <c r="LTN16" s="325"/>
      <c r="LTO16" s="325"/>
      <c r="LTP16" s="325"/>
      <c r="LTQ16" s="325"/>
      <c r="LTR16" s="325"/>
      <c r="LTS16" s="325"/>
      <c r="LTT16" s="325"/>
      <c r="LTU16" s="325"/>
      <c r="LTV16" s="325"/>
      <c r="LTW16" s="325"/>
      <c r="LTX16" s="325"/>
      <c r="LTY16" s="325"/>
      <c r="LTZ16" s="325"/>
      <c r="LUA16" s="325"/>
      <c r="LUB16" s="325"/>
      <c r="LUC16" s="325"/>
      <c r="LUD16" s="325"/>
      <c r="LUE16" s="325"/>
      <c r="LUF16" s="325"/>
      <c r="LUG16" s="325"/>
      <c r="LUH16" s="325"/>
      <c r="LUI16" s="325"/>
      <c r="LUJ16" s="325"/>
      <c r="LUK16" s="325"/>
      <c r="LUL16" s="325"/>
      <c r="LUM16" s="325"/>
      <c r="LUN16" s="325"/>
      <c r="LUO16" s="325"/>
      <c r="LUP16" s="325"/>
      <c r="LUQ16" s="325"/>
      <c r="LUR16" s="325"/>
      <c r="LUS16" s="325"/>
      <c r="LUT16" s="325"/>
      <c r="LUU16" s="325"/>
      <c r="LUV16" s="325"/>
      <c r="LUW16" s="325"/>
      <c r="LUX16" s="325"/>
      <c r="LUY16" s="325"/>
      <c r="LUZ16" s="325"/>
      <c r="LVA16" s="325"/>
      <c r="LVB16" s="325"/>
      <c r="LVC16" s="325"/>
      <c r="LVD16" s="325"/>
      <c r="LVE16" s="325"/>
      <c r="LVF16" s="325"/>
      <c r="LVG16" s="325"/>
      <c r="LVH16" s="325"/>
      <c r="LVI16" s="325"/>
      <c r="LVJ16" s="325"/>
      <c r="LVK16" s="325"/>
      <c r="LVL16" s="325"/>
      <c r="LVM16" s="325"/>
      <c r="LVN16" s="325"/>
      <c r="LVO16" s="325"/>
      <c r="LVP16" s="325"/>
      <c r="LVQ16" s="325"/>
      <c r="LVR16" s="325"/>
      <c r="LVS16" s="325"/>
      <c r="LVT16" s="325"/>
      <c r="LVU16" s="325"/>
      <c r="LVV16" s="325"/>
      <c r="LVW16" s="325"/>
      <c r="LVX16" s="325"/>
      <c r="LVY16" s="325"/>
      <c r="LVZ16" s="325"/>
      <c r="LWA16" s="325"/>
      <c r="LWB16" s="325"/>
      <c r="LWC16" s="325"/>
      <c r="LWD16" s="325"/>
      <c r="LWE16" s="325"/>
      <c r="LWF16" s="325"/>
      <c r="LWG16" s="325"/>
      <c r="LWH16" s="325"/>
      <c r="LWI16" s="325"/>
      <c r="LWJ16" s="325"/>
      <c r="LWK16" s="325"/>
      <c r="LWL16" s="325"/>
      <c r="LWM16" s="325"/>
      <c r="LWN16" s="325"/>
      <c r="LWO16" s="325"/>
      <c r="LWP16" s="325"/>
      <c r="LWQ16" s="325"/>
      <c r="LWR16" s="325"/>
      <c r="LWS16" s="325"/>
      <c r="LWT16" s="325"/>
      <c r="LWU16" s="325"/>
      <c r="LWV16" s="325"/>
      <c r="LWW16" s="325"/>
      <c r="LWX16" s="325"/>
      <c r="LWY16" s="325"/>
      <c r="LWZ16" s="325"/>
      <c r="LXA16" s="325"/>
      <c r="LXB16" s="325"/>
      <c r="LXC16" s="325"/>
      <c r="LXD16" s="325"/>
      <c r="LXE16" s="325"/>
      <c r="LXF16" s="325"/>
      <c r="LXG16" s="325"/>
      <c r="LXH16" s="325"/>
      <c r="LXI16" s="325"/>
      <c r="LXJ16" s="325"/>
      <c r="LXK16" s="325"/>
      <c r="LXL16" s="325"/>
      <c r="LXM16" s="325"/>
      <c r="LXN16" s="325"/>
      <c r="LXO16" s="325"/>
      <c r="LXP16" s="325"/>
      <c r="LXQ16" s="325"/>
      <c r="LXR16" s="325"/>
      <c r="LXS16" s="325"/>
      <c r="LXT16" s="325"/>
      <c r="LXU16" s="325"/>
      <c r="LXV16" s="325"/>
      <c r="LXW16" s="325"/>
      <c r="LXX16" s="325"/>
      <c r="LXY16" s="325"/>
      <c r="LXZ16" s="325"/>
      <c r="LYA16" s="325"/>
      <c r="LYB16" s="325"/>
      <c r="LYC16" s="325"/>
      <c r="LYD16" s="325"/>
      <c r="LYE16" s="325"/>
      <c r="LYF16" s="325"/>
      <c r="LYG16" s="325"/>
      <c r="LYH16" s="325"/>
      <c r="LYI16" s="325"/>
      <c r="LYJ16" s="325"/>
      <c r="LYK16" s="325"/>
      <c r="LYL16" s="325"/>
      <c r="LYM16" s="325"/>
      <c r="LYN16" s="325"/>
      <c r="LYO16" s="325"/>
      <c r="LYP16" s="325"/>
      <c r="LYQ16" s="325"/>
      <c r="LYR16" s="325"/>
      <c r="LYS16" s="325"/>
      <c r="LYT16" s="325"/>
      <c r="LYU16" s="325"/>
      <c r="LYV16" s="325"/>
      <c r="LYW16" s="325"/>
      <c r="LYX16" s="325"/>
      <c r="LYY16" s="325"/>
      <c r="LYZ16" s="325"/>
      <c r="LZA16" s="325"/>
      <c r="LZB16" s="325"/>
      <c r="LZC16" s="325"/>
      <c r="LZD16" s="325"/>
      <c r="LZE16" s="325"/>
      <c r="LZF16" s="325"/>
      <c r="LZG16" s="325"/>
      <c r="LZH16" s="325"/>
      <c r="LZI16" s="325"/>
      <c r="LZJ16" s="325"/>
      <c r="LZK16" s="325"/>
      <c r="LZL16" s="325"/>
      <c r="LZM16" s="325"/>
      <c r="LZN16" s="325"/>
      <c r="LZO16" s="325"/>
      <c r="LZP16" s="325"/>
      <c r="LZQ16" s="325"/>
      <c r="LZR16" s="325"/>
      <c r="LZS16" s="325"/>
      <c r="LZT16" s="325"/>
      <c r="LZU16" s="325"/>
      <c r="LZV16" s="325"/>
      <c r="LZW16" s="325"/>
      <c r="LZX16" s="325"/>
      <c r="LZY16" s="325"/>
      <c r="LZZ16" s="325"/>
      <c r="MAA16" s="325"/>
      <c r="MAB16" s="325"/>
      <c r="MAC16" s="325"/>
      <c r="MAD16" s="325"/>
      <c r="MAE16" s="325"/>
      <c r="MAF16" s="325"/>
      <c r="MAG16" s="325"/>
      <c r="MAH16" s="325"/>
      <c r="MAI16" s="325"/>
      <c r="MAJ16" s="325"/>
      <c r="MAK16" s="325"/>
      <c r="MAL16" s="325"/>
      <c r="MAM16" s="325"/>
      <c r="MAN16" s="325"/>
      <c r="MAO16" s="325"/>
      <c r="MAP16" s="325"/>
      <c r="MAQ16" s="325"/>
      <c r="MAR16" s="325"/>
      <c r="MAS16" s="325"/>
      <c r="MAT16" s="325"/>
      <c r="MAU16" s="325"/>
      <c r="MAV16" s="325"/>
      <c r="MAW16" s="325"/>
      <c r="MAX16" s="325"/>
      <c r="MAY16" s="325"/>
      <c r="MAZ16" s="325"/>
      <c r="MBA16" s="325"/>
      <c r="MBB16" s="325"/>
      <c r="MBC16" s="325"/>
      <c r="MBD16" s="325"/>
      <c r="MBE16" s="325"/>
      <c r="MBF16" s="325"/>
      <c r="MBG16" s="325"/>
      <c r="MBH16" s="325"/>
      <c r="MBI16" s="325"/>
      <c r="MBJ16" s="325"/>
      <c r="MBK16" s="325"/>
      <c r="MBL16" s="325"/>
      <c r="MBM16" s="325"/>
      <c r="MBN16" s="325"/>
      <c r="MBO16" s="325"/>
      <c r="MBP16" s="325"/>
      <c r="MBQ16" s="325"/>
      <c r="MBR16" s="325"/>
      <c r="MBS16" s="325"/>
      <c r="MBT16" s="325"/>
      <c r="MBU16" s="325"/>
      <c r="MBV16" s="325"/>
      <c r="MBW16" s="325"/>
      <c r="MBX16" s="325"/>
      <c r="MBY16" s="325"/>
      <c r="MBZ16" s="325"/>
      <c r="MCA16" s="325"/>
      <c r="MCB16" s="325"/>
      <c r="MCC16" s="325"/>
      <c r="MCD16" s="325"/>
      <c r="MCE16" s="325"/>
      <c r="MCF16" s="325"/>
      <c r="MCG16" s="325"/>
      <c r="MCH16" s="325"/>
      <c r="MCI16" s="325"/>
      <c r="MCJ16" s="325"/>
      <c r="MCK16" s="325"/>
      <c r="MCL16" s="325"/>
      <c r="MCM16" s="325"/>
      <c r="MCN16" s="325"/>
      <c r="MCO16" s="325"/>
      <c r="MCP16" s="325"/>
      <c r="MCQ16" s="325"/>
      <c r="MCR16" s="325"/>
      <c r="MCS16" s="325"/>
      <c r="MCT16" s="325"/>
      <c r="MCU16" s="325"/>
      <c r="MCV16" s="325"/>
      <c r="MCW16" s="325"/>
      <c r="MCX16" s="325"/>
      <c r="MCY16" s="325"/>
      <c r="MCZ16" s="325"/>
      <c r="MDA16" s="325"/>
      <c r="MDB16" s="325"/>
      <c r="MDC16" s="325"/>
      <c r="MDD16" s="325"/>
      <c r="MDE16" s="325"/>
      <c r="MDF16" s="325"/>
      <c r="MDG16" s="325"/>
      <c r="MDH16" s="325"/>
      <c r="MDI16" s="325"/>
      <c r="MDJ16" s="325"/>
      <c r="MDK16" s="325"/>
      <c r="MDL16" s="325"/>
      <c r="MDM16" s="325"/>
      <c r="MDN16" s="325"/>
      <c r="MDO16" s="325"/>
      <c r="MDP16" s="325"/>
      <c r="MDQ16" s="325"/>
      <c r="MDR16" s="325"/>
      <c r="MDS16" s="325"/>
      <c r="MDT16" s="325"/>
      <c r="MDU16" s="325"/>
      <c r="MDV16" s="325"/>
      <c r="MDW16" s="325"/>
      <c r="MDX16" s="325"/>
      <c r="MDY16" s="325"/>
      <c r="MDZ16" s="325"/>
      <c r="MEA16" s="325"/>
      <c r="MEB16" s="325"/>
      <c r="MEC16" s="325"/>
      <c r="MED16" s="325"/>
      <c r="MEE16" s="325"/>
      <c r="MEF16" s="325"/>
      <c r="MEG16" s="325"/>
      <c r="MEH16" s="325"/>
      <c r="MEI16" s="325"/>
      <c r="MEJ16" s="325"/>
      <c r="MEK16" s="325"/>
      <c r="MEL16" s="325"/>
      <c r="MEM16" s="325"/>
      <c r="MEN16" s="325"/>
      <c r="MEO16" s="325"/>
      <c r="MEP16" s="325"/>
      <c r="MEQ16" s="325"/>
      <c r="MER16" s="325"/>
      <c r="MES16" s="325"/>
      <c r="MET16" s="325"/>
      <c r="MEU16" s="325"/>
      <c r="MEV16" s="325"/>
      <c r="MEW16" s="325"/>
      <c r="MEX16" s="325"/>
      <c r="MEY16" s="325"/>
      <c r="MEZ16" s="325"/>
      <c r="MFA16" s="325"/>
      <c r="MFB16" s="325"/>
      <c r="MFC16" s="325"/>
      <c r="MFD16" s="325"/>
      <c r="MFE16" s="325"/>
      <c r="MFF16" s="325"/>
      <c r="MFG16" s="325"/>
      <c r="MFH16" s="325"/>
      <c r="MFI16" s="325"/>
      <c r="MFJ16" s="325"/>
      <c r="MFK16" s="325"/>
      <c r="MFL16" s="325"/>
      <c r="MFM16" s="325"/>
      <c r="MFN16" s="325"/>
      <c r="MFO16" s="325"/>
      <c r="MFP16" s="325"/>
      <c r="MFQ16" s="325"/>
      <c r="MFR16" s="325"/>
      <c r="MFS16" s="325"/>
      <c r="MFT16" s="325"/>
      <c r="MFU16" s="325"/>
      <c r="MFV16" s="325"/>
      <c r="MFW16" s="325"/>
      <c r="MFX16" s="325"/>
      <c r="MFY16" s="325"/>
      <c r="MFZ16" s="325"/>
      <c r="MGA16" s="325"/>
      <c r="MGB16" s="325"/>
      <c r="MGC16" s="325"/>
      <c r="MGD16" s="325"/>
      <c r="MGE16" s="325"/>
      <c r="MGF16" s="325"/>
      <c r="MGG16" s="325"/>
      <c r="MGH16" s="325"/>
      <c r="MGI16" s="325"/>
      <c r="MGJ16" s="325"/>
      <c r="MGK16" s="325"/>
      <c r="MGL16" s="325"/>
      <c r="MGM16" s="325"/>
      <c r="MGN16" s="325"/>
      <c r="MGO16" s="325"/>
      <c r="MGP16" s="325"/>
      <c r="MGQ16" s="325"/>
      <c r="MGR16" s="325"/>
      <c r="MGS16" s="325"/>
      <c r="MGT16" s="325"/>
      <c r="MGU16" s="325"/>
      <c r="MGV16" s="325"/>
      <c r="MGW16" s="325"/>
      <c r="MGX16" s="325"/>
      <c r="MGY16" s="325"/>
      <c r="MGZ16" s="325"/>
      <c r="MHA16" s="325"/>
      <c r="MHB16" s="325"/>
      <c r="MHC16" s="325"/>
      <c r="MHD16" s="325"/>
      <c r="MHE16" s="325"/>
      <c r="MHF16" s="325"/>
      <c r="MHG16" s="325"/>
      <c r="MHH16" s="325"/>
      <c r="MHI16" s="325"/>
      <c r="MHJ16" s="325"/>
      <c r="MHK16" s="325"/>
      <c r="MHL16" s="325"/>
      <c r="MHM16" s="325"/>
      <c r="MHN16" s="325"/>
      <c r="MHO16" s="325"/>
      <c r="MHP16" s="325"/>
      <c r="MHQ16" s="325"/>
      <c r="MHR16" s="325"/>
      <c r="MHS16" s="325"/>
      <c r="MHT16" s="325"/>
      <c r="MHU16" s="325"/>
      <c r="MHV16" s="325"/>
      <c r="MHW16" s="325"/>
      <c r="MHX16" s="325"/>
      <c r="MHY16" s="325"/>
      <c r="MHZ16" s="325"/>
      <c r="MIA16" s="325"/>
      <c r="MIB16" s="325"/>
      <c r="MIC16" s="325"/>
      <c r="MID16" s="325"/>
      <c r="MIE16" s="325"/>
      <c r="MIF16" s="325"/>
      <c r="MIG16" s="325"/>
      <c r="MIH16" s="325"/>
      <c r="MII16" s="325"/>
      <c r="MIJ16" s="325"/>
      <c r="MIK16" s="325"/>
      <c r="MIL16" s="325"/>
      <c r="MIM16" s="325"/>
      <c r="MIN16" s="325"/>
      <c r="MIO16" s="325"/>
      <c r="MIP16" s="325"/>
      <c r="MIQ16" s="325"/>
      <c r="MIR16" s="325"/>
      <c r="MIS16" s="325"/>
      <c r="MIT16" s="325"/>
      <c r="MIU16" s="325"/>
      <c r="MIV16" s="325"/>
      <c r="MIW16" s="325"/>
      <c r="MIX16" s="325"/>
      <c r="MIY16" s="325"/>
      <c r="MIZ16" s="325"/>
      <c r="MJA16" s="325"/>
      <c r="MJB16" s="325"/>
      <c r="MJC16" s="325"/>
      <c r="MJD16" s="325"/>
      <c r="MJE16" s="325"/>
      <c r="MJF16" s="325"/>
      <c r="MJG16" s="325"/>
      <c r="MJH16" s="325"/>
      <c r="MJI16" s="325"/>
      <c r="MJJ16" s="325"/>
      <c r="MJK16" s="325"/>
      <c r="MJL16" s="325"/>
      <c r="MJM16" s="325"/>
      <c r="MJN16" s="325"/>
      <c r="MJO16" s="325"/>
      <c r="MJP16" s="325"/>
      <c r="MJQ16" s="325"/>
      <c r="MJR16" s="325"/>
      <c r="MJS16" s="325"/>
      <c r="MJT16" s="325"/>
      <c r="MJU16" s="325"/>
      <c r="MJV16" s="325"/>
      <c r="MJW16" s="325"/>
      <c r="MJX16" s="325"/>
      <c r="MJY16" s="325"/>
      <c r="MJZ16" s="325"/>
      <c r="MKA16" s="325"/>
      <c r="MKB16" s="325"/>
      <c r="MKC16" s="325"/>
      <c r="MKD16" s="325"/>
      <c r="MKE16" s="325"/>
      <c r="MKF16" s="325"/>
      <c r="MKG16" s="325"/>
      <c r="MKH16" s="325"/>
      <c r="MKI16" s="325"/>
      <c r="MKJ16" s="325"/>
      <c r="MKK16" s="325"/>
      <c r="MKL16" s="325"/>
      <c r="MKM16" s="325"/>
      <c r="MKN16" s="325"/>
      <c r="MKO16" s="325"/>
      <c r="MKP16" s="325"/>
      <c r="MKQ16" s="325"/>
      <c r="MKR16" s="325"/>
      <c r="MKS16" s="325"/>
      <c r="MKT16" s="325"/>
      <c r="MKU16" s="325"/>
      <c r="MKV16" s="325"/>
      <c r="MKW16" s="325"/>
      <c r="MKX16" s="325"/>
      <c r="MKY16" s="325"/>
      <c r="MKZ16" s="325"/>
      <c r="MLA16" s="325"/>
      <c r="MLB16" s="325"/>
      <c r="MLC16" s="325"/>
      <c r="MLD16" s="325"/>
      <c r="MLE16" s="325"/>
      <c r="MLF16" s="325"/>
      <c r="MLG16" s="325"/>
      <c r="MLH16" s="325"/>
      <c r="MLI16" s="325"/>
      <c r="MLJ16" s="325"/>
      <c r="MLK16" s="325"/>
      <c r="MLL16" s="325"/>
      <c r="MLM16" s="325"/>
      <c r="MLN16" s="325"/>
      <c r="MLO16" s="325"/>
      <c r="MLP16" s="325"/>
      <c r="MLQ16" s="325"/>
      <c r="MLR16" s="325"/>
      <c r="MLS16" s="325"/>
      <c r="MLT16" s="325"/>
      <c r="MLU16" s="325"/>
      <c r="MLV16" s="325"/>
      <c r="MLW16" s="325"/>
      <c r="MLX16" s="325"/>
      <c r="MLY16" s="325"/>
      <c r="MLZ16" s="325"/>
      <c r="MMA16" s="325"/>
      <c r="MMB16" s="325"/>
      <c r="MMC16" s="325"/>
      <c r="MMD16" s="325"/>
      <c r="MME16" s="325"/>
      <c r="MMF16" s="325"/>
      <c r="MMG16" s="325"/>
      <c r="MMH16" s="325"/>
      <c r="MMI16" s="325"/>
      <c r="MMJ16" s="325"/>
      <c r="MMK16" s="325"/>
      <c r="MML16" s="325"/>
      <c r="MMM16" s="325"/>
      <c r="MMN16" s="325"/>
      <c r="MMO16" s="325"/>
      <c r="MMP16" s="325"/>
      <c r="MMQ16" s="325"/>
      <c r="MMR16" s="325"/>
      <c r="MMS16" s="325"/>
      <c r="MMT16" s="325"/>
      <c r="MMU16" s="325"/>
      <c r="MMV16" s="325"/>
      <c r="MMW16" s="325"/>
      <c r="MMX16" s="325"/>
      <c r="MMY16" s="325"/>
      <c r="MMZ16" s="325"/>
      <c r="MNA16" s="325"/>
      <c r="MNB16" s="325"/>
      <c r="MNC16" s="325"/>
      <c r="MND16" s="325"/>
      <c r="MNE16" s="325"/>
      <c r="MNF16" s="325"/>
      <c r="MNG16" s="325"/>
      <c r="MNH16" s="325"/>
      <c r="MNI16" s="325"/>
      <c r="MNJ16" s="325"/>
      <c r="MNK16" s="325"/>
      <c r="MNL16" s="325"/>
      <c r="MNM16" s="325"/>
      <c r="MNN16" s="325"/>
      <c r="MNO16" s="325"/>
      <c r="MNP16" s="325"/>
      <c r="MNQ16" s="325"/>
      <c r="MNR16" s="325"/>
      <c r="MNS16" s="325"/>
      <c r="MNT16" s="325"/>
      <c r="MNU16" s="325"/>
      <c r="MNV16" s="325"/>
      <c r="MNW16" s="325"/>
      <c r="MNX16" s="325"/>
      <c r="MNY16" s="325"/>
      <c r="MNZ16" s="325"/>
      <c r="MOA16" s="325"/>
      <c r="MOB16" s="325"/>
      <c r="MOC16" s="325"/>
      <c r="MOD16" s="325"/>
      <c r="MOE16" s="325"/>
      <c r="MOF16" s="325"/>
      <c r="MOG16" s="325"/>
      <c r="MOH16" s="325"/>
      <c r="MOI16" s="325"/>
      <c r="MOJ16" s="325"/>
      <c r="MOK16" s="325"/>
      <c r="MOL16" s="325"/>
      <c r="MOM16" s="325"/>
      <c r="MON16" s="325"/>
      <c r="MOO16" s="325"/>
      <c r="MOP16" s="325"/>
      <c r="MOQ16" s="325"/>
      <c r="MOR16" s="325"/>
      <c r="MOS16" s="325"/>
      <c r="MOT16" s="325"/>
      <c r="MOU16" s="325"/>
      <c r="MOV16" s="325"/>
      <c r="MOW16" s="325"/>
      <c r="MOX16" s="325"/>
      <c r="MOY16" s="325"/>
      <c r="MOZ16" s="325"/>
      <c r="MPA16" s="325"/>
      <c r="MPB16" s="325"/>
      <c r="MPC16" s="325"/>
      <c r="MPD16" s="325"/>
      <c r="MPE16" s="325"/>
      <c r="MPF16" s="325"/>
      <c r="MPG16" s="325"/>
      <c r="MPH16" s="325"/>
      <c r="MPI16" s="325"/>
      <c r="MPJ16" s="325"/>
      <c r="MPK16" s="325"/>
      <c r="MPL16" s="325"/>
      <c r="MPM16" s="325"/>
      <c r="MPN16" s="325"/>
      <c r="MPO16" s="325"/>
      <c r="MPP16" s="325"/>
      <c r="MPQ16" s="325"/>
      <c r="MPR16" s="325"/>
      <c r="MPS16" s="325"/>
      <c r="MPT16" s="325"/>
      <c r="MPU16" s="325"/>
      <c r="MPV16" s="325"/>
      <c r="MPW16" s="325"/>
      <c r="MPX16" s="325"/>
      <c r="MPY16" s="325"/>
      <c r="MPZ16" s="325"/>
      <c r="MQA16" s="325"/>
      <c r="MQB16" s="325"/>
      <c r="MQC16" s="325"/>
      <c r="MQD16" s="325"/>
      <c r="MQE16" s="325"/>
      <c r="MQF16" s="325"/>
      <c r="MQG16" s="325"/>
      <c r="MQH16" s="325"/>
      <c r="MQI16" s="325"/>
      <c r="MQJ16" s="325"/>
      <c r="MQK16" s="325"/>
      <c r="MQL16" s="325"/>
      <c r="MQM16" s="325"/>
      <c r="MQN16" s="325"/>
      <c r="MQO16" s="325"/>
      <c r="MQP16" s="325"/>
      <c r="MQQ16" s="325"/>
      <c r="MQR16" s="325"/>
      <c r="MQS16" s="325"/>
      <c r="MQT16" s="325"/>
      <c r="MQU16" s="325"/>
      <c r="MQV16" s="325"/>
      <c r="MQW16" s="325"/>
      <c r="MQX16" s="325"/>
      <c r="MQY16" s="325"/>
      <c r="MQZ16" s="325"/>
      <c r="MRA16" s="325"/>
      <c r="MRB16" s="325"/>
      <c r="MRC16" s="325"/>
      <c r="MRD16" s="325"/>
      <c r="MRE16" s="325"/>
      <c r="MRF16" s="325"/>
      <c r="MRG16" s="325"/>
      <c r="MRH16" s="325"/>
      <c r="MRI16" s="325"/>
      <c r="MRJ16" s="325"/>
      <c r="MRK16" s="325"/>
      <c r="MRL16" s="325"/>
      <c r="MRM16" s="325"/>
      <c r="MRN16" s="325"/>
      <c r="MRO16" s="325"/>
      <c r="MRP16" s="325"/>
      <c r="MRQ16" s="325"/>
      <c r="MRR16" s="325"/>
      <c r="MRS16" s="325"/>
      <c r="MRT16" s="325"/>
      <c r="MRU16" s="325"/>
      <c r="MRV16" s="325"/>
      <c r="MRW16" s="325"/>
      <c r="MRX16" s="325"/>
      <c r="MRY16" s="325"/>
      <c r="MRZ16" s="325"/>
      <c r="MSA16" s="325"/>
      <c r="MSB16" s="325"/>
      <c r="MSC16" s="325"/>
      <c r="MSD16" s="325"/>
      <c r="MSE16" s="325"/>
      <c r="MSF16" s="325"/>
      <c r="MSG16" s="325"/>
      <c r="MSH16" s="325"/>
      <c r="MSI16" s="325"/>
      <c r="MSJ16" s="325"/>
      <c r="MSK16" s="325"/>
      <c r="MSL16" s="325"/>
      <c r="MSM16" s="325"/>
      <c r="MSN16" s="325"/>
      <c r="MSO16" s="325"/>
      <c r="MSP16" s="325"/>
      <c r="MSQ16" s="325"/>
      <c r="MSR16" s="325"/>
      <c r="MSS16" s="325"/>
      <c r="MST16" s="325"/>
      <c r="MSU16" s="325"/>
      <c r="MSV16" s="325"/>
      <c r="MSW16" s="325"/>
      <c r="MSX16" s="325"/>
      <c r="MSY16" s="325"/>
      <c r="MSZ16" s="325"/>
      <c r="MTA16" s="325"/>
      <c r="MTB16" s="325"/>
      <c r="MTC16" s="325"/>
      <c r="MTD16" s="325"/>
      <c r="MTE16" s="325"/>
      <c r="MTF16" s="325"/>
      <c r="MTG16" s="325"/>
      <c r="MTH16" s="325"/>
      <c r="MTI16" s="325"/>
      <c r="MTJ16" s="325"/>
      <c r="MTK16" s="325"/>
      <c r="MTL16" s="325"/>
      <c r="MTM16" s="325"/>
      <c r="MTN16" s="325"/>
      <c r="MTO16" s="325"/>
      <c r="MTP16" s="325"/>
      <c r="MTQ16" s="325"/>
      <c r="MTR16" s="325"/>
      <c r="MTS16" s="325"/>
      <c r="MTT16" s="325"/>
      <c r="MTU16" s="325"/>
      <c r="MTV16" s="325"/>
      <c r="MTW16" s="325"/>
      <c r="MTX16" s="325"/>
      <c r="MTY16" s="325"/>
      <c r="MTZ16" s="325"/>
      <c r="MUA16" s="325"/>
      <c r="MUB16" s="325"/>
      <c r="MUC16" s="325"/>
      <c r="MUD16" s="325"/>
      <c r="MUE16" s="325"/>
      <c r="MUF16" s="325"/>
      <c r="MUG16" s="325"/>
      <c r="MUH16" s="325"/>
      <c r="MUI16" s="325"/>
      <c r="MUJ16" s="325"/>
      <c r="MUK16" s="325"/>
      <c r="MUL16" s="325"/>
      <c r="MUM16" s="325"/>
      <c r="MUN16" s="325"/>
      <c r="MUO16" s="325"/>
      <c r="MUP16" s="325"/>
      <c r="MUQ16" s="325"/>
      <c r="MUR16" s="325"/>
      <c r="MUS16" s="325"/>
      <c r="MUT16" s="325"/>
      <c r="MUU16" s="325"/>
      <c r="MUV16" s="325"/>
      <c r="MUW16" s="325"/>
      <c r="MUX16" s="325"/>
      <c r="MUY16" s="325"/>
      <c r="MUZ16" s="325"/>
      <c r="MVA16" s="325"/>
      <c r="MVB16" s="325"/>
      <c r="MVC16" s="325"/>
      <c r="MVD16" s="325"/>
      <c r="MVE16" s="325"/>
      <c r="MVF16" s="325"/>
      <c r="MVG16" s="325"/>
      <c r="MVH16" s="325"/>
      <c r="MVI16" s="325"/>
      <c r="MVJ16" s="325"/>
      <c r="MVK16" s="325"/>
      <c r="MVL16" s="325"/>
      <c r="MVM16" s="325"/>
      <c r="MVN16" s="325"/>
      <c r="MVO16" s="325"/>
      <c r="MVP16" s="325"/>
      <c r="MVQ16" s="325"/>
      <c r="MVR16" s="325"/>
      <c r="MVS16" s="325"/>
      <c r="MVT16" s="325"/>
      <c r="MVU16" s="325"/>
      <c r="MVV16" s="325"/>
      <c r="MVW16" s="325"/>
      <c r="MVX16" s="325"/>
      <c r="MVY16" s="325"/>
      <c r="MVZ16" s="325"/>
      <c r="MWA16" s="325"/>
      <c r="MWB16" s="325"/>
      <c r="MWC16" s="325"/>
      <c r="MWD16" s="325"/>
      <c r="MWE16" s="325"/>
      <c r="MWF16" s="325"/>
      <c r="MWG16" s="325"/>
      <c r="MWH16" s="325"/>
      <c r="MWI16" s="325"/>
      <c r="MWJ16" s="325"/>
      <c r="MWK16" s="325"/>
      <c r="MWL16" s="325"/>
      <c r="MWM16" s="325"/>
      <c r="MWN16" s="325"/>
      <c r="MWO16" s="325"/>
      <c r="MWP16" s="325"/>
      <c r="MWQ16" s="325"/>
      <c r="MWR16" s="325"/>
      <c r="MWS16" s="325"/>
      <c r="MWT16" s="325"/>
      <c r="MWU16" s="325"/>
      <c r="MWV16" s="325"/>
      <c r="MWW16" s="325"/>
      <c r="MWX16" s="325"/>
      <c r="MWY16" s="325"/>
      <c r="MWZ16" s="325"/>
      <c r="MXA16" s="325"/>
      <c r="MXB16" s="325"/>
      <c r="MXC16" s="325"/>
      <c r="MXD16" s="325"/>
      <c r="MXE16" s="325"/>
      <c r="MXF16" s="325"/>
      <c r="MXG16" s="325"/>
      <c r="MXH16" s="325"/>
      <c r="MXI16" s="325"/>
      <c r="MXJ16" s="325"/>
      <c r="MXK16" s="325"/>
      <c r="MXL16" s="325"/>
      <c r="MXM16" s="325"/>
      <c r="MXN16" s="325"/>
      <c r="MXO16" s="325"/>
      <c r="MXP16" s="325"/>
      <c r="MXQ16" s="325"/>
      <c r="MXR16" s="325"/>
      <c r="MXS16" s="325"/>
      <c r="MXT16" s="325"/>
      <c r="MXU16" s="325"/>
      <c r="MXV16" s="325"/>
      <c r="MXW16" s="325"/>
      <c r="MXX16" s="325"/>
      <c r="MXY16" s="325"/>
      <c r="MXZ16" s="325"/>
      <c r="MYA16" s="325"/>
      <c r="MYB16" s="325"/>
      <c r="MYC16" s="325"/>
      <c r="MYD16" s="325"/>
      <c r="MYE16" s="325"/>
      <c r="MYF16" s="325"/>
      <c r="MYG16" s="325"/>
      <c r="MYH16" s="325"/>
      <c r="MYI16" s="325"/>
      <c r="MYJ16" s="325"/>
      <c r="MYK16" s="325"/>
      <c r="MYL16" s="325"/>
      <c r="MYM16" s="325"/>
      <c r="MYN16" s="325"/>
      <c r="MYO16" s="325"/>
      <c r="MYP16" s="325"/>
      <c r="MYQ16" s="325"/>
      <c r="MYR16" s="325"/>
      <c r="MYS16" s="325"/>
      <c r="MYT16" s="325"/>
      <c r="MYU16" s="325"/>
      <c r="MYV16" s="325"/>
      <c r="MYW16" s="325"/>
      <c r="MYX16" s="325"/>
      <c r="MYY16" s="325"/>
      <c r="MYZ16" s="325"/>
      <c r="MZA16" s="325"/>
      <c r="MZB16" s="325"/>
      <c r="MZC16" s="325"/>
      <c r="MZD16" s="325"/>
      <c r="MZE16" s="325"/>
      <c r="MZF16" s="325"/>
      <c r="MZG16" s="325"/>
      <c r="MZH16" s="325"/>
      <c r="MZI16" s="325"/>
      <c r="MZJ16" s="325"/>
      <c r="MZK16" s="325"/>
      <c r="MZL16" s="325"/>
      <c r="MZM16" s="325"/>
      <c r="MZN16" s="325"/>
      <c r="MZO16" s="325"/>
      <c r="MZP16" s="325"/>
      <c r="MZQ16" s="325"/>
      <c r="MZR16" s="325"/>
      <c r="MZS16" s="325"/>
      <c r="MZT16" s="325"/>
      <c r="MZU16" s="325"/>
      <c r="MZV16" s="325"/>
      <c r="MZW16" s="325"/>
      <c r="MZX16" s="325"/>
      <c r="MZY16" s="325"/>
      <c r="MZZ16" s="325"/>
      <c r="NAA16" s="325"/>
      <c r="NAB16" s="325"/>
      <c r="NAC16" s="325"/>
      <c r="NAD16" s="325"/>
      <c r="NAE16" s="325"/>
      <c r="NAF16" s="325"/>
      <c r="NAG16" s="325"/>
      <c r="NAH16" s="325"/>
      <c r="NAI16" s="325"/>
      <c r="NAJ16" s="325"/>
      <c r="NAK16" s="325"/>
      <c r="NAL16" s="325"/>
      <c r="NAM16" s="325"/>
      <c r="NAN16" s="325"/>
      <c r="NAO16" s="325"/>
      <c r="NAP16" s="325"/>
      <c r="NAQ16" s="325"/>
      <c r="NAR16" s="325"/>
      <c r="NAS16" s="325"/>
      <c r="NAT16" s="325"/>
      <c r="NAU16" s="325"/>
      <c r="NAV16" s="325"/>
      <c r="NAW16" s="325"/>
      <c r="NAX16" s="325"/>
      <c r="NAY16" s="325"/>
      <c r="NAZ16" s="325"/>
      <c r="NBA16" s="325"/>
      <c r="NBB16" s="325"/>
      <c r="NBC16" s="325"/>
      <c r="NBD16" s="325"/>
      <c r="NBE16" s="325"/>
      <c r="NBF16" s="325"/>
      <c r="NBG16" s="325"/>
      <c r="NBH16" s="325"/>
      <c r="NBI16" s="325"/>
      <c r="NBJ16" s="325"/>
      <c r="NBK16" s="325"/>
      <c r="NBL16" s="325"/>
      <c r="NBM16" s="325"/>
      <c r="NBN16" s="325"/>
      <c r="NBO16" s="325"/>
      <c r="NBP16" s="325"/>
      <c r="NBQ16" s="325"/>
      <c r="NBR16" s="325"/>
      <c r="NBS16" s="325"/>
      <c r="NBT16" s="325"/>
      <c r="NBU16" s="325"/>
      <c r="NBV16" s="325"/>
      <c r="NBW16" s="325"/>
      <c r="NBX16" s="325"/>
      <c r="NBY16" s="325"/>
      <c r="NBZ16" s="325"/>
      <c r="NCA16" s="325"/>
      <c r="NCB16" s="325"/>
      <c r="NCC16" s="325"/>
      <c r="NCD16" s="325"/>
      <c r="NCE16" s="325"/>
      <c r="NCF16" s="325"/>
      <c r="NCG16" s="325"/>
      <c r="NCH16" s="325"/>
      <c r="NCI16" s="325"/>
      <c r="NCJ16" s="325"/>
      <c r="NCK16" s="325"/>
      <c r="NCL16" s="325"/>
      <c r="NCM16" s="325"/>
      <c r="NCN16" s="325"/>
      <c r="NCO16" s="325"/>
      <c r="NCP16" s="325"/>
      <c r="NCQ16" s="325"/>
      <c r="NCR16" s="325"/>
      <c r="NCS16" s="325"/>
      <c r="NCT16" s="325"/>
      <c r="NCU16" s="325"/>
      <c r="NCV16" s="325"/>
      <c r="NCW16" s="325"/>
      <c r="NCX16" s="325"/>
      <c r="NCY16" s="325"/>
      <c r="NCZ16" s="325"/>
      <c r="NDA16" s="325"/>
      <c r="NDB16" s="325"/>
      <c r="NDC16" s="325"/>
      <c r="NDD16" s="325"/>
      <c r="NDE16" s="325"/>
      <c r="NDF16" s="325"/>
      <c r="NDG16" s="325"/>
      <c r="NDH16" s="325"/>
      <c r="NDI16" s="325"/>
      <c r="NDJ16" s="325"/>
      <c r="NDK16" s="325"/>
      <c r="NDL16" s="325"/>
      <c r="NDM16" s="325"/>
      <c r="NDN16" s="325"/>
      <c r="NDO16" s="325"/>
      <c r="NDP16" s="325"/>
      <c r="NDQ16" s="325"/>
      <c r="NDR16" s="325"/>
      <c r="NDS16" s="325"/>
      <c r="NDT16" s="325"/>
      <c r="NDU16" s="325"/>
      <c r="NDV16" s="325"/>
      <c r="NDW16" s="325"/>
      <c r="NDX16" s="325"/>
      <c r="NDY16" s="325"/>
      <c r="NDZ16" s="325"/>
      <c r="NEA16" s="325"/>
      <c r="NEB16" s="325"/>
      <c r="NEC16" s="325"/>
      <c r="NED16" s="325"/>
      <c r="NEE16" s="325"/>
      <c r="NEF16" s="325"/>
      <c r="NEG16" s="325"/>
      <c r="NEH16" s="325"/>
      <c r="NEI16" s="325"/>
      <c r="NEJ16" s="325"/>
      <c r="NEK16" s="325"/>
      <c r="NEL16" s="325"/>
      <c r="NEM16" s="325"/>
      <c r="NEN16" s="325"/>
      <c r="NEO16" s="325"/>
      <c r="NEP16" s="325"/>
      <c r="NEQ16" s="325"/>
      <c r="NER16" s="325"/>
      <c r="NES16" s="325"/>
      <c r="NET16" s="325"/>
      <c r="NEU16" s="325"/>
      <c r="NEV16" s="325"/>
      <c r="NEW16" s="325"/>
      <c r="NEX16" s="325"/>
      <c r="NEY16" s="325"/>
      <c r="NEZ16" s="325"/>
      <c r="NFA16" s="325"/>
      <c r="NFB16" s="325"/>
      <c r="NFC16" s="325"/>
      <c r="NFD16" s="325"/>
      <c r="NFE16" s="325"/>
      <c r="NFF16" s="325"/>
      <c r="NFG16" s="325"/>
      <c r="NFH16" s="325"/>
      <c r="NFI16" s="325"/>
      <c r="NFJ16" s="325"/>
      <c r="NFK16" s="325"/>
      <c r="NFL16" s="325"/>
      <c r="NFM16" s="325"/>
      <c r="NFN16" s="325"/>
      <c r="NFO16" s="325"/>
      <c r="NFP16" s="325"/>
      <c r="NFQ16" s="325"/>
      <c r="NFR16" s="325"/>
      <c r="NFS16" s="325"/>
      <c r="NFT16" s="325"/>
      <c r="NFU16" s="325"/>
      <c r="NFV16" s="325"/>
      <c r="NFW16" s="325"/>
      <c r="NFX16" s="325"/>
      <c r="NFY16" s="325"/>
      <c r="NFZ16" s="325"/>
      <c r="NGA16" s="325"/>
      <c r="NGB16" s="325"/>
      <c r="NGC16" s="325"/>
      <c r="NGD16" s="325"/>
      <c r="NGE16" s="325"/>
      <c r="NGF16" s="325"/>
      <c r="NGG16" s="325"/>
      <c r="NGH16" s="325"/>
      <c r="NGI16" s="325"/>
      <c r="NGJ16" s="325"/>
      <c r="NGK16" s="325"/>
      <c r="NGL16" s="325"/>
      <c r="NGM16" s="325"/>
      <c r="NGN16" s="325"/>
      <c r="NGO16" s="325"/>
      <c r="NGP16" s="325"/>
      <c r="NGQ16" s="325"/>
      <c r="NGR16" s="325"/>
      <c r="NGS16" s="325"/>
      <c r="NGT16" s="325"/>
      <c r="NGU16" s="325"/>
      <c r="NGV16" s="325"/>
      <c r="NGW16" s="325"/>
      <c r="NGX16" s="325"/>
      <c r="NGY16" s="325"/>
      <c r="NGZ16" s="325"/>
      <c r="NHA16" s="325"/>
      <c r="NHB16" s="325"/>
      <c r="NHC16" s="325"/>
      <c r="NHD16" s="325"/>
      <c r="NHE16" s="325"/>
      <c r="NHF16" s="325"/>
      <c r="NHG16" s="325"/>
      <c r="NHH16" s="325"/>
      <c r="NHI16" s="325"/>
      <c r="NHJ16" s="325"/>
      <c r="NHK16" s="325"/>
      <c r="NHL16" s="325"/>
      <c r="NHM16" s="325"/>
      <c r="NHN16" s="325"/>
      <c r="NHO16" s="325"/>
      <c r="NHP16" s="325"/>
      <c r="NHQ16" s="325"/>
      <c r="NHR16" s="325"/>
      <c r="NHS16" s="325"/>
      <c r="NHT16" s="325"/>
      <c r="NHU16" s="325"/>
      <c r="NHV16" s="325"/>
      <c r="NHW16" s="325"/>
      <c r="NHX16" s="325"/>
      <c r="NHY16" s="325"/>
      <c r="NHZ16" s="325"/>
      <c r="NIA16" s="325"/>
      <c r="NIB16" s="325"/>
      <c r="NIC16" s="325"/>
      <c r="NID16" s="325"/>
      <c r="NIE16" s="325"/>
      <c r="NIF16" s="325"/>
      <c r="NIG16" s="325"/>
      <c r="NIH16" s="325"/>
      <c r="NII16" s="325"/>
      <c r="NIJ16" s="325"/>
      <c r="NIK16" s="325"/>
      <c r="NIL16" s="325"/>
      <c r="NIM16" s="325"/>
      <c r="NIN16" s="325"/>
      <c r="NIO16" s="325"/>
      <c r="NIP16" s="325"/>
      <c r="NIQ16" s="325"/>
      <c r="NIR16" s="325"/>
      <c r="NIS16" s="325"/>
      <c r="NIT16" s="325"/>
      <c r="NIU16" s="325"/>
      <c r="NIV16" s="325"/>
      <c r="NIW16" s="325"/>
      <c r="NIX16" s="325"/>
      <c r="NIY16" s="325"/>
      <c r="NIZ16" s="325"/>
      <c r="NJA16" s="325"/>
      <c r="NJB16" s="325"/>
      <c r="NJC16" s="325"/>
      <c r="NJD16" s="325"/>
      <c r="NJE16" s="325"/>
      <c r="NJF16" s="325"/>
      <c r="NJG16" s="325"/>
      <c r="NJH16" s="325"/>
      <c r="NJI16" s="325"/>
      <c r="NJJ16" s="325"/>
      <c r="NJK16" s="325"/>
      <c r="NJL16" s="325"/>
      <c r="NJM16" s="325"/>
      <c r="NJN16" s="325"/>
      <c r="NJO16" s="325"/>
      <c r="NJP16" s="325"/>
      <c r="NJQ16" s="325"/>
      <c r="NJR16" s="325"/>
      <c r="NJS16" s="325"/>
      <c r="NJT16" s="325"/>
      <c r="NJU16" s="325"/>
      <c r="NJV16" s="325"/>
      <c r="NJW16" s="325"/>
      <c r="NJX16" s="325"/>
      <c r="NJY16" s="325"/>
      <c r="NJZ16" s="325"/>
      <c r="NKA16" s="325"/>
      <c r="NKB16" s="325"/>
      <c r="NKC16" s="325"/>
      <c r="NKD16" s="325"/>
      <c r="NKE16" s="325"/>
      <c r="NKF16" s="325"/>
      <c r="NKG16" s="325"/>
      <c r="NKH16" s="325"/>
      <c r="NKI16" s="325"/>
      <c r="NKJ16" s="325"/>
      <c r="NKK16" s="325"/>
      <c r="NKL16" s="325"/>
      <c r="NKM16" s="325"/>
      <c r="NKN16" s="325"/>
      <c r="NKO16" s="325"/>
      <c r="NKP16" s="325"/>
      <c r="NKQ16" s="325"/>
      <c r="NKR16" s="325"/>
      <c r="NKS16" s="325"/>
      <c r="NKT16" s="325"/>
      <c r="NKU16" s="325"/>
      <c r="NKV16" s="325"/>
      <c r="NKW16" s="325"/>
      <c r="NKX16" s="325"/>
      <c r="NKY16" s="325"/>
      <c r="NKZ16" s="325"/>
      <c r="NLA16" s="325"/>
      <c r="NLB16" s="325"/>
      <c r="NLC16" s="325"/>
      <c r="NLD16" s="325"/>
      <c r="NLE16" s="325"/>
      <c r="NLF16" s="325"/>
      <c r="NLG16" s="325"/>
      <c r="NLH16" s="325"/>
      <c r="NLI16" s="325"/>
      <c r="NLJ16" s="325"/>
      <c r="NLK16" s="325"/>
      <c r="NLL16" s="325"/>
      <c r="NLM16" s="325"/>
      <c r="NLN16" s="325"/>
      <c r="NLO16" s="325"/>
      <c r="NLP16" s="325"/>
      <c r="NLQ16" s="325"/>
      <c r="NLR16" s="325"/>
      <c r="NLS16" s="325"/>
      <c r="NLT16" s="325"/>
      <c r="NLU16" s="325"/>
      <c r="NLV16" s="325"/>
      <c r="NLW16" s="325"/>
      <c r="NLX16" s="325"/>
      <c r="NLY16" s="325"/>
      <c r="NLZ16" s="325"/>
      <c r="NMA16" s="325"/>
      <c r="NMB16" s="325"/>
      <c r="NMC16" s="325"/>
      <c r="NMD16" s="325"/>
      <c r="NME16" s="325"/>
      <c r="NMF16" s="325"/>
      <c r="NMG16" s="325"/>
      <c r="NMH16" s="325"/>
      <c r="NMI16" s="325"/>
      <c r="NMJ16" s="325"/>
      <c r="NMK16" s="325"/>
      <c r="NML16" s="325"/>
      <c r="NMM16" s="325"/>
      <c r="NMN16" s="325"/>
      <c r="NMO16" s="325"/>
      <c r="NMP16" s="325"/>
      <c r="NMQ16" s="325"/>
      <c r="NMR16" s="325"/>
      <c r="NMS16" s="325"/>
      <c r="NMT16" s="325"/>
      <c r="NMU16" s="325"/>
      <c r="NMV16" s="325"/>
      <c r="NMW16" s="325"/>
      <c r="NMX16" s="325"/>
      <c r="NMY16" s="325"/>
      <c r="NMZ16" s="325"/>
      <c r="NNA16" s="325"/>
      <c r="NNB16" s="325"/>
      <c r="NNC16" s="325"/>
      <c r="NND16" s="325"/>
      <c r="NNE16" s="325"/>
      <c r="NNF16" s="325"/>
      <c r="NNG16" s="325"/>
      <c r="NNH16" s="325"/>
      <c r="NNI16" s="325"/>
      <c r="NNJ16" s="325"/>
      <c r="NNK16" s="325"/>
      <c r="NNL16" s="325"/>
      <c r="NNM16" s="325"/>
      <c r="NNN16" s="325"/>
      <c r="NNO16" s="325"/>
      <c r="NNP16" s="325"/>
      <c r="NNQ16" s="325"/>
      <c r="NNR16" s="325"/>
      <c r="NNS16" s="325"/>
      <c r="NNT16" s="325"/>
      <c r="NNU16" s="325"/>
      <c r="NNV16" s="325"/>
      <c r="NNW16" s="325"/>
      <c r="NNX16" s="325"/>
      <c r="NNY16" s="325"/>
      <c r="NNZ16" s="325"/>
      <c r="NOA16" s="325"/>
      <c r="NOB16" s="325"/>
      <c r="NOC16" s="325"/>
      <c r="NOD16" s="325"/>
      <c r="NOE16" s="325"/>
      <c r="NOF16" s="325"/>
      <c r="NOG16" s="325"/>
      <c r="NOH16" s="325"/>
      <c r="NOI16" s="325"/>
      <c r="NOJ16" s="325"/>
      <c r="NOK16" s="325"/>
      <c r="NOL16" s="325"/>
      <c r="NOM16" s="325"/>
      <c r="NON16" s="325"/>
      <c r="NOO16" s="325"/>
      <c r="NOP16" s="325"/>
      <c r="NOQ16" s="325"/>
      <c r="NOR16" s="325"/>
      <c r="NOS16" s="325"/>
      <c r="NOT16" s="325"/>
      <c r="NOU16" s="325"/>
      <c r="NOV16" s="325"/>
      <c r="NOW16" s="325"/>
      <c r="NOX16" s="325"/>
      <c r="NOY16" s="325"/>
      <c r="NOZ16" s="325"/>
      <c r="NPA16" s="325"/>
      <c r="NPB16" s="325"/>
      <c r="NPC16" s="325"/>
      <c r="NPD16" s="325"/>
      <c r="NPE16" s="325"/>
      <c r="NPF16" s="325"/>
      <c r="NPG16" s="325"/>
      <c r="NPH16" s="325"/>
      <c r="NPI16" s="325"/>
      <c r="NPJ16" s="325"/>
      <c r="NPK16" s="325"/>
      <c r="NPL16" s="325"/>
      <c r="NPM16" s="325"/>
      <c r="NPN16" s="325"/>
      <c r="NPO16" s="325"/>
      <c r="NPP16" s="325"/>
      <c r="NPQ16" s="325"/>
      <c r="NPR16" s="325"/>
      <c r="NPS16" s="325"/>
      <c r="NPT16" s="325"/>
      <c r="NPU16" s="325"/>
      <c r="NPV16" s="325"/>
      <c r="NPW16" s="325"/>
      <c r="NPX16" s="325"/>
      <c r="NPY16" s="325"/>
      <c r="NPZ16" s="325"/>
      <c r="NQA16" s="325"/>
      <c r="NQB16" s="325"/>
      <c r="NQC16" s="325"/>
      <c r="NQD16" s="325"/>
      <c r="NQE16" s="325"/>
      <c r="NQF16" s="325"/>
      <c r="NQG16" s="325"/>
      <c r="NQH16" s="325"/>
      <c r="NQI16" s="325"/>
      <c r="NQJ16" s="325"/>
      <c r="NQK16" s="325"/>
      <c r="NQL16" s="325"/>
      <c r="NQM16" s="325"/>
      <c r="NQN16" s="325"/>
      <c r="NQO16" s="325"/>
      <c r="NQP16" s="325"/>
      <c r="NQQ16" s="325"/>
      <c r="NQR16" s="325"/>
      <c r="NQS16" s="325"/>
      <c r="NQT16" s="325"/>
      <c r="NQU16" s="325"/>
      <c r="NQV16" s="325"/>
      <c r="NQW16" s="325"/>
      <c r="NQX16" s="325"/>
      <c r="NQY16" s="325"/>
      <c r="NQZ16" s="325"/>
      <c r="NRA16" s="325"/>
      <c r="NRB16" s="325"/>
      <c r="NRC16" s="325"/>
      <c r="NRD16" s="325"/>
      <c r="NRE16" s="325"/>
      <c r="NRF16" s="325"/>
      <c r="NRG16" s="325"/>
      <c r="NRH16" s="325"/>
      <c r="NRI16" s="325"/>
      <c r="NRJ16" s="325"/>
      <c r="NRK16" s="325"/>
      <c r="NRL16" s="325"/>
      <c r="NRM16" s="325"/>
      <c r="NRN16" s="325"/>
      <c r="NRO16" s="325"/>
      <c r="NRP16" s="325"/>
      <c r="NRQ16" s="325"/>
      <c r="NRR16" s="325"/>
      <c r="NRS16" s="325"/>
      <c r="NRT16" s="325"/>
      <c r="NRU16" s="325"/>
      <c r="NRV16" s="325"/>
      <c r="NRW16" s="325"/>
      <c r="NRX16" s="325"/>
      <c r="NRY16" s="325"/>
      <c r="NRZ16" s="325"/>
      <c r="NSA16" s="325"/>
      <c r="NSB16" s="325"/>
      <c r="NSC16" s="325"/>
      <c r="NSD16" s="325"/>
      <c r="NSE16" s="325"/>
      <c r="NSF16" s="325"/>
      <c r="NSG16" s="325"/>
      <c r="NSH16" s="325"/>
      <c r="NSI16" s="325"/>
      <c r="NSJ16" s="325"/>
      <c r="NSK16" s="325"/>
      <c r="NSL16" s="325"/>
      <c r="NSM16" s="325"/>
      <c r="NSN16" s="325"/>
      <c r="NSO16" s="325"/>
      <c r="NSP16" s="325"/>
      <c r="NSQ16" s="325"/>
      <c r="NSR16" s="325"/>
      <c r="NSS16" s="325"/>
      <c r="NST16" s="325"/>
      <c r="NSU16" s="325"/>
      <c r="NSV16" s="325"/>
      <c r="NSW16" s="325"/>
      <c r="NSX16" s="325"/>
      <c r="NSY16" s="325"/>
      <c r="NSZ16" s="325"/>
      <c r="NTA16" s="325"/>
      <c r="NTB16" s="325"/>
      <c r="NTC16" s="325"/>
      <c r="NTD16" s="325"/>
      <c r="NTE16" s="325"/>
      <c r="NTF16" s="325"/>
      <c r="NTG16" s="325"/>
      <c r="NTH16" s="325"/>
      <c r="NTI16" s="325"/>
      <c r="NTJ16" s="325"/>
      <c r="NTK16" s="325"/>
      <c r="NTL16" s="325"/>
      <c r="NTM16" s="325"/>
      <c r="NTN16" s="325"/>
      <c r="NTO16" s="325"/>
      <c r="NTP16" s="325"/>
      <c r="NTQ16" s="325"/>
      <c r="NTR16" s="325"/>
      <c r="NTS16" s="325"/>
      <c r="NTT16" s="325"/>
      <c r="NTU16" s="325"/>
      <c r="NTV16" s="325"/>
      <c r="NTW16" s="325"/>
      <c r="NTX16" s="325"/>
      <c r="NTY16" s="325"/>
      <c r="NTZ16" s="325"/>
      <c r="NUA16" s="325"/>
      <c r="NUB16" s="325"/>
      <c r="NUC16" s="325"/>
      <c r="NUD16" s="325"/>
      <c r="NUE16" s="325"/>
      <c r="NUF16" s="325"/>
      <c r="NUG16" s="325"/>
      <c r="NUH16" s="325"/>
      <c r="NUI16" s="325"/>
      <c r="NUJ16" s="325"/>
      <c r="NUK16" s="325"/>
      <c r="NUL16" s="325"/>
      <c r="NUM16" s="325"/>
      <c r="NUN16" s="325"/>
      <c r="NUO16" s="325"/>
      <c r="NUP16" s="325"/>
      <c r="NUQ16" s="325"/>
      <c r="NUR16" s="325"/>
      <c r="NUS16" s="325"/>
      <c r="NUT16" s="325"/>
      <c r="NUU16" s="325"/>
      <c r="NUV16" s="325"/>
      <c r="NUW16" s="325"/>
      <c r="NUX16" s="325"/>
      <c r="NUY16" s="325"/>
      <c r="NUZ16" s="325"/>
      <c r="NVA16" s="325"/>
      <c r="NVB16" s="325"/>
      <c r="NVC16" s="325"/>
      <c r="NVD16" s="325"/>
      <c r="NVE16" s="325"/>
      <c r="NVF16" s="325"/>
      <c r="NVG16" s="325"/>
      <c r="NVH16" s="325"/>
      <c r="NVI16" s="325"/>
      <c r="NVJ16" s="325"/>
      <c r="NVK16" s="325"/>
      <c r="NVL16" s="325"/>
      <c r="NVM16" s="325"/>
      <c r="NVN16" s="325"/>
      <c r="NVO16" s="325"/>
      <c r="NVP16" s="325"/>
      <c r="NVQ16" s="325"/>
      <c r="NVR16" s="325"/>
      <c r="NVS16" s="325"/>
      <c r="NVT16" s="325"/>
      <c r="NVU16" s="325"/>
      <c r="NVV16" s="325"/>
      <c r="NVW16" s="325"/>
      <c r="NVX16" s="325"/>
      <c r="NVY16" s="325"/>
      <c r="NVZ16" s="325"/>
      <c r="NWA16" s="325"/>
      <c r="NWB16" s="325"/>
      <c r="NWC16" s="325"/>
      <c r="NWD16" s="325"/>
      <c r="NWE16" s="325"/>
      <c r="NWF16" s="325"/>
      <c r="NWG16" s="325"/>
      <c r="NWH16" s="325"/>
      <c r="NWI16" s="325"/>
      <c r="NWJ16" s="325"/>
      <c r="NWK16" s="325"/>
      <c r="NWL16" s="325"/>
      <c r="NWM16" s="325"/>
      <c r="NWN16" s="325"/>
      <c r="NWO16" s="325"/>
      <c r="NWP16" s="325"/>
      <c r="NWQ16" s="325"/>
      <c r="NWR16" s="325"/>
      <c r="NWS16" s="325"/>
      <c r="NWT16" s="325"/>
      <c r="NWU16" s="325"/>
      <c r="NWV16" s="325"/>
      <c r="NWW16" s="325"/>
      <c r="NWX16" s="325"/>
      <c r="NWY16" s="325"/>
      <c r="NWZ16" s="325"/>
      <c r="NXA16" s="325"/>
      <c r="NXB16" s="325"/>
      <c r="NXC16" s="325"/>
      <c r="NXD16" s="325"/>
      <c r="NXE16" s="325"/>
      <c r="NXF16" s="325"/>
      <c r="NXG16" s="325"/>
      <c r="NXH16" s="325"/>
      <c r="NXI16" s="325"/>
      <c r="NXJ16" s="325"/>
      <c r="NXK16" s="325"/>
      <c r="NXL16" s="325"/>
      <c r="NXM16" s="325"/>
      <c r="NXN16" s="325"/>
      <c r="NXO16" s="325"/>
      <c r="NXP16" s="325"/>
      <c r="NXQ16" s="325"/>
      <c r="NXR16" s="325"/>
      <c r="NXS16" s="325"/>
      <c r="NXT16" s="325"/>
      <c r="NXU16" s="325"/>
      <c r="NXV16" s="325"/>
      <c r="NXW16" s="325"/>
      <c r="NXX16" s="325"/>
      <c r="NXY16" s="325"/>
      <c r="NXZ16" s="325"/>
      <c r="NYA16" s="325"/>
      <c r="NYB16" s="325"/>
      <c r="NYC16" s="325"/>
      <c r="NYD16" s="325"/>
      <c r="NYE16" s="325"/>
      <c r="NYF16" s="325"/>
      <c r="NYG16" s="325"/>
      <c r="NYH16" s="325"/>
      <c r="NYI16" s="325"/>
      <c r="NYJ16" s="325"/>
      <c r="NYK16" s="325"/>
      <c r="NYL16" s="325"/>
      <c r="NYM16" s="325"/>
      <c r="NYN16" s="325"/>
      <c r="NYO16" s="325"/>
      <c r="NYP16" s="325"/>
      <c r="NYQ16" s="325"/>
      <c r="NYR16" s="325"/>
      <c r="NYS16" s="325"/>
      <c r="NYT16" s="325"/>
      <c r="NYU16" s="325"/>
      <c r="NYV16" s="325"/>
      <c r="NYW16" s="325"/>
      <c r="NYX16" s="325"/>
      <c r="NYY16" s="325"/>
      <c r="NYZ16" s="325"/>
      <c r="NZA16" s="325"/>
      <c r="NZB16" s="325"/>
      <c r="NZC16" s="325"/>
      <c r="NZD16" s="325"/>
      <c r="NZE16" s="325"/>
      <c r="NZF16" s="325"/>
      <c r="NZG16" s="325"/>
      <c r="NZH16" s="325"/>
      <c r="NZI16" s="325"/>
      <c r="NZJ16" s="325"/>
      <c r="NZK16" s="325"/>
      <c r="NZL16" s="325"/>
      <c r="NZM16" s="325"/>
      <c r="NZN16" s="325"/>
      <c r="NZO16" s="325"/>
      <c r="NZP16" s="325"/>
      <c r="NZQ16" s="325"/>
      <c r="NZR16" s="325"/>
      <c r="NZS16" s="325"/>
      <c r="NZT16" s="325"/>
      <c r="NZU16" s="325"/>
      <c r="NZV16" s="325"/>
      <c r="NZW16" s="325"/>
      <c r="NZX16" s="325"/>
      <c r="NZY16" s="325"/>
      <c r="NZZ16" s="325"/>
      <c r="OAA16" s="325"/>
      <c r="OAB16" s="325"/>
      <c r="OAC16" s="325"/>
      <c r="OAD16" s="325"/>
      <c r="OAE16" s="325"/>
      <c r="OAF16" s="325"/>
      <c r="OAG16" s="325"/>
      <c r="OAH16" s="325"/>
      <c r="OAI16" s="325"/>
      <c r="OAJ16" s="325"/>
      <c r="OAK16" s="325"/>
      <c r="OAL16" s="325"/>
      <c r="OAM16" s="325"/>
      <c r="OAN16" s="325"/>
      <c r="OAO16" s="325"/>
      <c r="OAP16" s="325"/>
      <c r="OAQ16" s="325"/>
      <c r="OAR16" s="325"/>
      <c r="OAS16" s="325"/>
      <c r="OAT16" s="325"/>
      <c r="OAU16" s="325"/>
      <c r="OAV16" s="325"/>
      <c r="OAW16" s="325"/>
      <c r="OAX16" s="325"/>
      <c r="OAY16" s="325"/>
      <c r="OAZ16" s="325"/>
      <c r="OBA16" s="325"/>
      <c r="OBB16" s="325"/>
      <c r="OBC16" s="325"/>
      <c r="OBD16" s="325"/>
      <c r="OBE16" s="325"/>
      <c r="OBF16" s="325"/>
      <c r="OBG16" s="325"/>
      <c r="OBH16" s="325"/>
      <c r="OBI16" s="325"/>
      <c r="OBJ16" s="325"/>
      <c r="OBK16" s="325"/>
      <c r="OBL16" s="325"/>
      <c r="OBM16" s="325"/>
      <c r="OBN16" s="325"/>
      <c r="OBO16" s="325"/>
      <c r="OBP16" s="325"/>
      <c r="OBQ16" s="325"/>
      <c r="OBR16" s="325"/>
      <c r="OBS16" s="325"/>
      <c r="OBT16" s="325"/>
      <c r="OBU16" s="325"/>
      <c r="OBV16" s="325"/>
      <c r="OBW16" s="325"/>
      <c r="OBX16" s="325"/>
      <c r="OBY16" s="325"/>
      <c r="OBZ16" s="325"/>
      <c r="OCA16" s="325"/>
      <c r="OCB16" s="325"/>
      <c r="OCC16" s="325"/>
      <c r="OCD16" s="325"/>
      <c r="OCE16" s="325"/>
      <c r="OCF16" s="325"/>
      <c r="OCG16" s="325"/>
      <c r="OCH16" s="325"/>
      <c r="OCI16" s="325"/>
      <c r="OCJ16" s="325"/>
      <c r="OCK16" s="325"/>
      <c r="OCL16" s="325"/>
      <c r="OCM16" s="325"/>
      <c r="OCN16" s="325"/>
      <c r="OCO16" s="325"/>
      <c r="OCP16" s="325"/>
      <c r="OCQ16" s="325"/>
      <c r="OCR16" s="325"/>
      <c r="OCS16" s="325"/>
      <c r="OCT16" s="325"/>
      <c r="OCU16" s="325"/>
      <c r="OCV16" s="325"/>
      <c r="OCW16" s="325"/>
      <c r="OCX16" s="325"/>
      <c r="OCY16" s="325"/>
      <c r="OCZ16" s="325"/>
      <c r="ODA16" s="325"/>
      <c r="ODB16" s="325"/>
      <c r="ODC16" s="325"/>
      <c r="ODD16" s="325"/>
      <c r="ODE16" s="325"/>
      <c r="ODF16" s="325"/>
      <c r="ODG16" s="325"/>
      <c r="ODH16" s="325"/>
      <c r="ODI16" s="325"/>
      <c r="ODJ16" s="325"/>
      <c r="ODK16" s="325"/>
      <c r="ODL16" s="325"/>
      <c r="ODM16" s="325"/>
      <c r="ODN16" s="325"/>
      <c r="ODO16" s="325"/>
      <c r="ODP16" s="325"/>
      <c r="ODQ16" s="325"/>
      <c r="ODR16" s="325"/>
      <c r="ODS16" s="325"/>
      <c r="ODT16" s="325"/>
      <c r="ODU16" s="325"/>
      <c r="ODV16" s="325"/>
      <c r="ODW16" s="325"/>
      <c r="ODX16" s="325"/>
      <c r="ODY16" s="325"/>
      <c r="ODZ16" s="325"/>
      <c r="OEA16" s="325"/>
      <c r="OEB16" s="325"/>
      <c r="OEC16" s="325"/>
      <c r="OED16" s="325"/>
      <c r="OEE16" s="325"/>
      <c r="OEF16" s="325"/>
      <c r="OEG16" s="325"/>
      <c r="OEH16" s="325"/>
      <c r="OEI16" s="325"/>
      <c r="OEJ16" s="325"/>
      <c r="OEK16" s="325"/>
      <c r="OEL16" s="325"/>
      <c r="OEM16" s="325"/>
      <c r="OEN16" s="325"/>
      <c r="OEO16" s="325"/>
      <c r="OEP16" s="325"/>
      <c r="OEQ16" s="325"/>
      <c r="OER16" s="325"/>
      <c r="OES16" s="325"/>
      <c r="OET16" s="325"/>
      <c r="OEU16" s="325"/>
      <c r="OEV16" s="325"/>
      <c r="OEW16" s="325"/>
      <c r="OEX16" s="325"/>
      <c r="OEY16" s="325"/>
      <c r="OEZ16" s="325"/>
      <c r="OFA16" s="325"/>
      <c r="OFB16" s="325"/>
      <c r="OFC16" s="325"/>
      <c r="OFD16" s="325"/>
      <c r="OFE16" s="325"/>
      <c r="OFF16" s="325"/>
      <c r="OFG16" s="325"/>
      <c r="OFH16" s="325"/>
      <c r="OFI16" s="325"/>
      <c r="OFJ16" s="325"/>
      <c r="OFK16" s="325"/>
      <c r="OFL16" s="325"/>
      <c r="OFM16" s="325"/>
      <c r="OFN16" s="325"/>
      <c r="OFO16" s="325"/>
      <c r="OFP16" s="325"/>
      <c r="OFQ16" s="325"/>
      <c r="OFR16" s="325"/>
      <c r="OFS16" s="325"/>
      <c r="OFT16" s="325"/>
      <c r="OFU16" s="325"/>
      <c r="OFV16" s="325"/>
      <c r="OFW16" s="325"/>
      <c r="OFX16" s="325"/>
      <c r="OFY16" s="325"/>
      <c r="OFZ16" s="325"/>
      <c r="OGA16" s="325"/>
      <c r="OGB16" s="325"/>
      <c r="OGC16" s="325"/>
      <c r="OGD16" s="325"/>
      <c r="OGE16" s="325"/>
      <c r="OGF16" s="325"/>
      <c r="OGG16" s="325"/>
      <c r="OGH16" s="325"/>
      <c r="OGI16" s="325"/>
      <c r="OGJ16" s="325"/>
      <c r="OGK16" s="325"/>
      <c r="OGL16" s="325"/>
      <c r="OGM16" s="325"/>
      <c r="OGN16" s="325"/>
      <c r="OGO16" s="325"/>
      <c r="OGP16" s="325"/>
      <c r="OGQ16" s="325"/>
      <c r="OGR16" s="325"/>
      <c r="OGS16" s="325"/>
      <c r="OGT16" s="325"/>
      <c r="OGU16" s="325"/>
      <c r="OGV16" s="325"/>
      <c r="OGW16" s="325"/>
      <c r="OGX16" s="325"/>
      <c r="OGY16" s="325"/>
      <c r="OGZ16" s="325"/>
      <c r="OHA16" s="325"/>
      <c r="OHB16" s="325"/>
      <c r="OHC16" s="325"/>
      <c r="OHD16" s="325"/>
      <c r="OHE16" s="325"/>
      <c r="OHF16" s="325"/>
      <c r="OHG16" s="325"/>
      <c r="OHH16" s="325"/>
      <c r="OHI16" s="325"/>
      <c r="OHJ16" s="325"/>
      <c r="OHK16" s="325"/>
      <c r="OHL16" s="325"/>
      <c r="OHM16" s="325"/>
      <c r="OHN16" s="325"/>
      <c r="OHO16" s="325"/>
      <c r="OHP16" s="325"/>
      <c r="OHQ16" s="325"/>
      <c r="OHR16" s="325"/>
      <c r="OHS16" s="325"/>
      <c r="OHT16" s="325"/>
      <c r="OHU16" s="325"/>
      <c r="OHV16" s="325"/>
      <c r="OHW16" s="325"/>
      <c r="OHX16" s="325"/>
      <c r="OHY16" s="325"/>
      <c r="OHZ16" s="325"/>
      <c r="OIA16" s="325"/>
      <c r="OIB16" s="325"/>
      <c r="OIC16" s="325"/>
      <c r="OID16" s="325"/>
      <c r="OIE16" s="325"/>
      <c r="OIF16" s="325"/>
      <c r="OIG16" s="325"/>
      <c r="OIH16" s="325"/>
      <c r="OII16" s="325"/>
      <c r="OIJ16" s="325"/>
      <c r="OIK16" s="325"/>
      <c r="OIL16" s="325"/>
      <c r="OIM16" s="325"/>
      <c r="OIN16" s="325"/>
      <c r="OIO16" s="325"/>
      <c r="OIP16" s="325"/>
      <c r="OIQ16" s="325"/>
      <c r="OIR16" s="325"/>
      <c r="OIS16" s="325"/>
      <c r="OIT16" s="325"/>
      <c r="OIU16" s="325"/>
      <c r="OIV16" s="325"/>
      <c r="OIW16" s="325"/>
      <c r="OIX16" s="325"/>
      <c r="OIY16" s="325"/>
      <c r="OIZ16" s="325"/>
      <c r="OJA16" s="325"/>
      <c r="OJB16" s="325"/>
      <c r="OJC16" s="325"/>
      <c r="OJD16" s="325"/>
      <c r="OJE16" s="325"/>
      <c r="OJF16" s="325"/>
      <c r="OJG16" s="325"/>
      <c r="OJH16" s="325"/>
      <c r="OJI16" s="325"/>
      <c r="OJJ16" s="325"/>
      <c r="OJK16" s="325"/>
      <c r="OJL16" s="325"/>
      <c r="OJM16" s="325"/>
      <c r="OJN16" s="325"/>
      <c r="OJO16" s="325"/>
      <c r="OJP16" s="325"/>
      <c r="OJQ16" s="325"/>
      <c r="OJR16" s="325"/>
      <c r="OJS16" s="325"/>
      <c r="OJT16" s="325"/>
      <c r="OJU16" s="325"/>
      <c r="OJV16" s="325"/>
      <c r="OJW16" s="325"/>
      <c r="OJX16" s="325"/>
      <c r="OJY16" s="325"/>
      <c r="OJZ16" s="325"/>
      <c r="OKA16" s="325"/>
      <c r="OKB16" s="325"/>
      <c r="OKC16" s="325"/>
      <c r="OKD16" s="325"/>
      <c r="OKE16" s="325"/>
      <c r="OKF16" s="325"/>
      <c r="OKG16" s="325"/>
      <c r="OKH16" s="325"/>
      <c r="OKI16" s="325"/>
      <c r="OKJ16" s="325"/>
      <c r="OKK16" s="325"/>
      <c r="OKL16" s="325"/>
      <c r="OKM16" s="325"/>
      <c r="OKN16" s="325"/>
      <c r="OKO16" s="325"/>
      <c r="OKP16" s="325"/>
      <c r="OKQ16" s="325"/>
      <c r="OKR16" s="325"/>
      <c r="OKS16" s="325"/>
      <c r="OKT16" s="325"/>
      <c r="OKU16" s="325"/>
      <c r="OKV16" s="325"/>
      <c r="OKW16" s="325"/>
      <c r="OKX16" s="325"/>
      <c r="OKY16" s="325"/>
      <c r="OKZ16" s="325"/>
      <c r="OLA16" s="325"/>
      <c r="OLB16" s="325"/>
      <c r="OLC16" s="325"/>
      <c r="OLD16" s="325"/>
      <c r="OLE16" s="325"/>
      <c r="OLF16" s="325"/>
      <c r="OLG16" s="325"/>
      <c r="OLH16" s="325"/>
      <c r="OLI16" s="325"/>
      <c r="OLJ16" s="325"/>
      <c r="OLK16" s="325"/>
      <c r="OLL16" s="325"/>
      <c r="OLM16" s="325"/>
      <c r="OLN16" s="325"/>
      <c r="OLO16" s="325"/>
      <c r="OLP16" s="325"/>
      <c r="OLQ16" s="325"/>
      <c r="OLR16" s="325"/>
      <c r="OLS16" s="325"/>
      <c r="OLT16" s="325"/>
      <c r="OLU16" s="325"/>
      <c r="OLV16" s="325"/>
      <c r="OLW16" s="325"/>
      <c r="OLX16" s="325"/>
      <c r="OLY16" s="325"/>
      <c r="OLZ16" s="325"/>
      <c r="OMA16" s="325"/>
      <c r="OMB16" s="325"/>
      <c r="OMC16" s="325"/>
      <c r="OMD16" s="325"/>
      <c r="OME16" s="325"/>
      <c r="OMF16" s="325"/>
      <c r="OMG16" s="325"/>
      <c r="OMH16" s="325"/>
      <c r="OMI16" s="325"/>
      <c r="OMJ16" s="325"/>
      <c r="OMK16" s="325"/>
      <c r="OML16" s="325"/>
      <c r="OMM16" s="325"/>
      <c r="OMN16" s="325"/>
      <c r="OMO16" s="325"/>
      <c r="OMP16" s="325"/>
      <c r="OMQ16" s="325"/>
      <c r="OMR16" s="325"/>
      <c r="OMS16" s="325"/>
      <c r="OMT16" s="325"/>
      <c r="OMU16" s="325"/>
      <c r="OMV16" s="325"/>
      <c r="OMW16" s="325"/>
      <c r="OMX16" s="325"/>
      <c r="OMY16" s="325"/>
      <c r="OMZ16" s="325"/>
      <c r="ONA16" s="325"/>
      <c r="ONB16" s="325"/>
      <c r="ONC16" s="325"/>
      <c r="OND16" s="325"/>
      <c r="ONE16" s="325"/>
      <c r="ONF16" s="325"/>
      <c r="ONG16" s="325"/>
      <c r="ONH16" s="325"/>
      <c r="ONI16" s="325"/>
      <c r="ONJ16" s="325"/>
      <c r="ONK16" s="325"/>
      <c r="ONL16" s="325"/>
      <c r="ONM16" s="325"/>
      <c r="ONN16" s="325"/>
      <c r="ONO16" s="325"/>
      <c r="ONP16" s="325"/>
      <c r="ONQ16" s="325"/>
      <c r="ONR16" s="325"/>
      <c r="ONS16" s="325"/>
      <c r="ONT16" s="325"/>
      <c r="ONU16" s="325"/>
      <c r="ONV16" s="325"/>
      <c r="ONW16" s="325"/>
      <c r="ONX16" s="325"/>
      <c r="ONY16" s="325"/>
      <c r="ONZ16" s="325"/>
      <c r="OOA16" s="325"/>
      <c r="OOB16" s="325"/>
      <c r="OOC16" s="325"/>
      <c r="OOD16" s="325"/>
      <c r="OOE16" s="325"/>
      <c r="OOF16" s="325"/>
      <c r="OOG16" s="325"/>
      <c r="OOH16" s="325"/>
      <c r="OOI16" s="325"/>
      <c r="OOJ16" s="325"/>
      <c r="OOK16" s="325"/>
      <c r="OOL16" s="325"/>
      <c r="OOM16" s="325"/>
      <c r="OON16" s="325"/>
      <c r="OOO16" s="325"/>
      <c r="OOP16" s="325"/>
      <c r="OOQ16" s="325"/>
      <c r="OOR16" s="325"/>
      <c r="OOS16" s="325"/>
      <c r="OOT16" s="325"/>
      <c r="OOU16" s="325"/>
      <c r="OOV16" s="325"/>
      <c r="OOW16" s="325"/>
      <c r="OOX16" s="325"/>
      <c r="OOY16" s="325"/>
      <c r="OOZ16" s="325"/>
      <c r="OPA16" s="325"/>
      <c r="OPB16" s="325"/>
      <c r="OPC16" s="325"/>
      <c r="OPD16" s="325"/>
      <c r="OPE16" s="325"/>
      <c r="OPF16" s="325"/>
      <c r="OPG16" s="325"/>
      <c r="OPH16" s="325"/>
      <c r="OPI16" s="325"/>
      <c r="OPJ16" s="325"/>
      <c r="OPK16" s="325"/>
      <c r="OPL16" s="325"/>
      <c r="OPM16" s="325"/>
      <c r="OPN16" s="325"/>
      <c r="OPO16" s="325"/>
      <c r="OPP16" s="325"/>
      <c r="OPQ16" s="325"/>
      <c r="OPR16" s="325"/>
      <c r="OPS16" s="325"/>
      <c r="OPT16" s="325"/>
      <c r="OPU16" s="325"/>
      <c r="OPV16" s="325"/>
      <c r="OPW16" s="325"/>
      <c r="OPX16" s="325"/>
      <c r="OPY16" s="325"/>
      <c r="OPZ16" s="325"/>
      <c r="OQA16" s="325"/>
      <c r="OQB16" s="325"/>
      <c r="OQC16" s="325"/>
      <c r="OQD16" s="325"/>
      <c r="OQE16" s="325"/>
      <c r="OQF16" s="325"/>
      <c r="OQG16" s="325"/>
      <c r="OQH16" s="325"/>
      <c r="OQI16" s="325"/>
      <c r="OQJ16" s="325"/>
      <c r="OQK16" s="325"/>
      <c r="OQL16" s="325"/>
      <c r="OQM16" s="325"/>
      <c r="OQN16" s="325"/>
      <c r="OQO16" s="325"/>
      <c r="OQP16" s="325"/>
      <c r="OQQ16" s="325"/>
      <c r="OQR16" s="325"/>
      <c r="OQS16" s="325"/>
      <c r="OQT16" s="325"/>
      <c r="OQU16" s="325"/>
      <c r="OQV16" s="325"/>
      <c r="OQW16" s="325"/>
      <c r="OQX16" s="325"/>
      <c r="OQY16" s="325"/>
      <c r="OQZ16" s="325"/>
      <c r="ORA16" s="325"/>
      <c r="ORB16" s="325"/>
      <c r="ORC16" s="325"/>
      <c r="ORD16" s="325"/>
      <c r="ORE16" s="325"/>
      <c r="ORF16" s="325"/>
      <c r="ORG16" s="325"/>
      <c r="ORH16" s="325"/>
      <c r="ORI16" s="325"/>
      <c r="ORJ16" s="325"/>
      <c r="ORK16" s="325"/>
      <c r="ORL16" s="325"/>
      <c r="ORM16" s="325"/>
      <c r="ORN16" s="325"/>
      <c r="ORO16" s="325"/>
      <c r="ORP16" s="325"/>
      <c r="ORQ16" s="325"/>
      <c r="ORR16" s="325"/>
      <c r="ORS16" s="325"/>
      <c r="ORT16" s="325"/>
      <c r="ORU16" s="325"/>
      <c r="ORV16" s="325"/>
      <c r="ORW16" s="325"/>
      <c r="ORX16" s="325"/>
      <c r="ORY16" s="325"/>
      <c r="ORZ16" s="325"/>
      <c r="OSA16" s="325"/>
      <c r="OSB16" s="325"/>
      <c r="OSC16" s="325"/>
      <c r="OSD16" s="325"/>
      <c r="OSE16" s="325"/>
      <c r="OSF16" s="325"/>
      <c r="OSG16" s="325"/>
      <c r="OSH16" s="325"/>
      <c r="OSI16" s="325"/>
      <c r="OSJ16" s="325"/>
      <c r="OSK16" s="325"/>
      <c r="OSL16" s="325"/>
      <c r="OSM16" s="325"/>
      <c r="OSN16" s="325"/>
      <c r="OSO16" s="325"/>
      <c r="OSP16" s="325"/>
      <c r="OSQ16" s="325"/>
      <c r="OSR16" s="325"/>
      <c r="OSS16" s="325"/>
      <c r="OST16" s="325"/>
      <c r="OSU16" s="325"/>
      <c r="OSV16" s="325"/>
      <c r="OSW16" s="325"/>
      <c r="OSX16" s="325"/>
      <c r="OSY16" s="325"/>
      <c r="OSZ16" s="325"/>
      <c r="OTA16" s="325"/>
      <c r="OTB16" s="325"/>
      <c r="OTC16" s="325"/>
      <c r="OTD16" s="325"/>
      <c r="OTE16" s="325"/>
      <c r="OTF16" s="325"/>
      <c r="OTG16" s="325"/>
      <c r="OTH16" s="325"/>
      <c r="OTI16" s="325"/>
      <c r="OTJ16" s="325"/>
      <c r="OTK16" s="325"/>
      <c r="OTL16" s="325"/>
      <c r="OTM16" s="325"/>
      <c r="OTN16" s="325"/>
      <c r="OTO16" s="325"/>
      <c r="OTP16" s="325"/>
      <c r="OTQ16" s="325"/>
      <c r="OTR16" s="325"/>
      <c r="OTS16" s="325"/>
      <c r="OTT16" s="325"/>
      <c r="OTU16" s="325"/>
      <c r="OTV16" s="325"/>
      <c r="OTW16" s="325"/>
      <c r="OTX16" s="325"/>
      <c r="OTY16" s="325"/>
      <c r="OTZ16" s="325"/>
      <c r="OUA16" s="325"/>
      <c r="OUB16" s="325"/>
      <c r="OUC16" s="325"/>
      <c r="OUD16" s="325"/>
      <c r="OUE16" s="325"/>
      <c r="OUF16" s="325"/>
      <c r="OUG16" s="325"/>
      <c r="OUH16" s="325"/>
      <c r="OUI16" s="325"/>
      <c r="OUJ16" s="325"/>
      <c r="OUK16" s="325"/>
      <c r="OUL16" s="325"/>
      <c r="OUM16" s="325"/>
      <c r="OUN16" s="325"/>
      <c r="OUO16" s="325"/>
      <c r="OUP16" s="325"/>
      <c r="OUQ16" s="325"/>
      <c r="OUR16" s="325"/>
      <c r="OUS16" s="325"/>
      <c r="OUT16" s="325"/>
      <c r="OUU16" s="325"/>
      <c r="OUV16" s="325"/>
      <c r="OUW16" s="325"/>
      <c r="OUX16" s="325"/>
      <c r="OUY16" s="325"/>
      <c r="OUZ16" s="325"/>
      <c r="OVA16" s="325"/>
      <c r="OVB16" s="325"/>
      <c r="OVC16" s="325"/>
      <c r="OVD16" s="325"/>
      <c r="OVE16" s="325"/>
      <c r="OVF16" s="325"/>
      <c r="OVG16" s="325"/>
      <c r="OVH16" s="325"/>
      <c r="OVI16" s="325"/>
      <c r="OVJ16" s="325"/>
      <c r="OVK16" s="325"/>
      <c r="OVL16" s="325"/>
      <c r="OVM16" s="325"/>
      <c r="OVN16" s="325"/>
      <c r="OVO16" s="325"/>
      <c r="OVP16" s="325"/>
      <c r="OVQ16" s="325"/>
      <c r="OVR16" s="325"/>
      <c r="OVS16" s="325"/>
      <c r="OVT16" s="325"/>
      <c r="OVU16" s="325"/>
      <c r="OVV16" s="325"/>
      <c r="OVW16" s="325"/>
      <c r="OVX16" s="325"/>
      <c r="OVY16" s="325"/>
      <c r="OVZ16" s="325"/>
      <c r="OWA16" s="325"/>
      <c r="OWB16" s="325"/>
      <c r="OWC16" s="325"/>
      <c r="OWD16" s="325"/>
      <c r="OWE16" s="325"/>
      <c r="OWF16" s="325"/>
      <c r="OWG16" s="325"/>
      <c r="OWH16" s="325"/>
      <c r="OWI16" s="325"/>
      <c r="OWJ16" s="325"/>
      <c r="OWK16" s="325"/>
      <c r="OWL16" s="325"/>
      <c r="OWM16" s="325"/>
      <c r="OWN16" s="325"/>
      <c r="OWO16" s="325"/>
      <c r="OWP16" s="325"/>
      <c r="OWQ16" s="325"/>
      <c r="OWR16" s="325"/>
      <c r="OWS16" s="325"/>
      <c r="OWT16" s="325"/>
      <c r="OWU16" s="325"/>
      <c r="OWV16" s="325"/>
      <c r="OWW16" s="325"/>
      <c r="OWX16" s="325"/>
      <c r="OWY16" s="325"/>
      <c r="OWZ16" s="325"/>
      <c r="OXA16" s="325"/>
      <c r="OXB16" s="325"/>
      <c r="OXC16" s="325"/>
      <c r="OXD16" s="325"/>
      <c r="OXE16" s="325"/>
      <c r="OXF16" s="325"/>
      <c r="OXG16" s="325"/>
      <c r="OXH16" s="325"/>
      <c r="OXI16" s="325"/>
      <c r="OXJ16" s="325"/>
      <c r="OXK16" s="325"/>
      <c r="OXL16" s="325"/>
      <c r="OXM16" s="325"/>
      <c r="OXN16" s="325"/>
      <c r="OXO16" s="325"/>
      <c r="OXP16" s="325"/>
      <c r="OXQ16" s="325"/>
      <c r="OXR16" s="325"/>
      <c r="OXS16" s="325"/>
      <c r="OXT16" s="325"/>
      <c r="OXU16" s="325"/>
      <c r="OXV16" s="325"/>
      <c r="OXW16" s="325"/>
      <c r="OXX16" s="325"/>
      <c r="OXY16" s="325"/>
      <c r="OXZ16" s="325"/>
      <c r="OYA16" s="325"/>
      <c r="OYB16" s="325"/>
      <c r="OYC16" s="325"/>
      <c r="OYD16" s="325"/>
      <c r="OYE16" s="325"/>
      <c r="OYF16" s="325"/>
      <c r="OYG16" s="325"/>
      <c r="OYH16" s="325"/>
      <c r="OYI16" s="325"/>
      <c r="OYJ16" s="325"/>
      <c r="OYK16" s="325"/>
      <c r="OYL16" s="325"/>
      <c r="OYM16" s="325"/>
      <c r="OYN16" s="325"/>
      <c r="OYO16" s="325"/>
      <c r="OYP16" s="325"/>
      <c r="OYQ16" s="325"/>
      <c r="OYR16" s="325"/>
      <c r="OYS16" s="325"/>
      <c r="OYT16" s="325"/>
      <c r="OYU16" s="325"/>
      <c r="OYV16" s="325"/>
      <c r="OYW16" s="325"/>
      <c r="OYX16" s="325"/>
      <c r="OYY16" s="325"/>
      <c r="OYZ16" s="325"/>
      <c r="OZA16" s="325"/>
      <c r="OZB16" s="325"/>
      <c r="OZC16" s="325"/>
      <c r="OZD16" s="325"/>
      <c r="OZE16" s="325"/>
      <c r="OZF16" s="325"/>
      <c r="OZG16" s="325"/>
      <c r="OZH16" s="325"/>
      <c r="OZI16" s="325"/>
      <c r="OZJ16" s="325"/>
      <c r="OZK16" s="325"/>
      <c r="OZL16" s="325"/>
      <c r="OZM16" s="325"/>
      <c r="OZN16" s="325"/>
      <c r="OZO16" s="325"/>
      <c r="OZP16" s="325"/>
      <c r="OZQ16" s="325"/>
      <c r="OZR16" s="325"/>
      <c r="OZS16" s="325"/>
      <c r="OZT16" s="325"/>
      <c r="OZU16" s="325"/>
      <c r="OZV16" s="325"/>
      <c r="OZW16" s="325"/>
      <c r="OZX16" s="325"/>
      <c r="OZY16" s="325"/>
      <c r="OZZ16" s="325"/>
      <c r="PAA16" s="325"/>
      <c r="PAB16" s="325"/>
      <c r="PAC16" s="325"/>
      <c r="PAD16" s="325"/>
      <c r="PAE16" s="325"/>
      <c r="PAF16" s="325"/>
      <c r="PAG16" s="325"/>
      <c r="PAH16" s="325"/>
      <c r="PAI16" s="325"/>
      <c r="PAJ16" s="325"/>
      <c r="PAK16" s="325"/>
      <c r="PAL16" s="325"/>
      <c r="PAM16" s="325"/>
      <c r="PAN16" s="325"/>
      <c r="PAO16" s="325"/>
      <c r="PAP16" s="325"/>
      <c r="PAQ16" s="325"/>
      <c r="PAR16" s="325"/>
      <c r="PAS16" s="325"/>
      <c r="PAT16" s="325"/>
      <c r="PAU16" s="325"/>
      <c r="PAV16" s="325"/>
      <c r="PAW16" s="325"/>
      <c r="PAX16" s="325"/>
      <c r="PAY16" s="325"/>
      <c r="PAZ16" s="325"/>
      <c r="PBA16" s="325"/>
      <c r="PBB16" s="325"/>
      <c r="PBC16" s="325"/>
      <c r="PBD16" s="325"/>
      <c r="PBE16" s="325"/>
      <c r="PBF16" s="325"/>
      <c r="PBG16" s="325"/>
      <c r="PBH16" s="325"/>
      <c r="PBI16" s="325"/>
      <c r="PBJ16" s="325"/>
      <c r="PBK16" s="325"/>
      <c r="PBL16" s="325"/>
      <c r="PBM16" s="325"/>
      <c r="PBN16" s="325"/>
      <c r="PBO16" s="325"/>
      <c r="PBP16" s="325"/>
      <c r="PBQ16" s="325"/>
      <c r="PBR16" s="325"/>
      <c r="PBS16" s="325"/>
      <c r="PBT16" s="325"/>
      <c r="PBU16" s="325"/>
      <c r="PBV16" s="325"/>
      <c r="PBW16" s="325"/>
      <c r="PBX16" s="325"/>
      <c r="PBY16" s="325"/>
      <c r="PBZ16" s="325"/>
      <c r="PCA16" s="325"/>
      <c r="PCB16" s="325"/>
      <c r="PCC16" s="325"/>
      <c r="PCD16" s="325"/>
      <c r="PCE16" s="325"/>
      <c r="PCF16" s="325"/>
      <c r="PCG16" s="325"/>
      <c r="PCH16" s="325"/>
      <c r="PCI16" s="325"/>
      <c r="PCJ16" s="325"/>
      <c r="PCK16" s="325"/>
      <c r="PCL16" s="325"/>
      <c r="PCM16" s="325"/>
      <c r="PCN16" s="325"/>
      <c r="PCO16" s="325"/>
      <c r="PCP16" s="325"/>
      <c r="PCQ16" s="325"/>
      <c r="PCR16" s="325"/>
      <c r="PCS16" s="325"/>
      <c r="PCT16" s="325"/>
      <c r="PCU16" s="325"/>
      <c r="PCV16" s="325"/>
      <c r="PCW16" s="325"/>
      <c r="PCX16" s="325"/>
      <c r="PCY16" s="325"/>
      <c r="PCZ16" s="325"/>
      <c r="PDA16" s="325"/>
      <c r="PDB16" s="325"/>
      <c r="PDC16" s="325"/>
      <c r="PDD16" s="325"/>
      <c r="PDE16" s="325"/>
      <c r="PDF16" s="325"/>
      <c r="PDG16" s="325"/>
      <c r="PDH16" s="325"/>
      <c r="PDI16" s="325"/>
      <c r="PDJ16" s="325"/>
      <c r="PDK16" s="325"/>
      <c r="PDL16" s="325"/>
      <c r="PDM16" s="325"/>
      <c r="PDN16" s="325"/>
      <c r="PDO16" s="325"/>
      <c r="PDP16" s="325"/>
      <c r="PDQ16" s="325"/>
      <c r="PDR16" s="325"/>
      <c r="PDS16" s="325"/>
      <c r="PDT16" s="325"/>
      <c r="PDU16" s="325"/>
      <c r="PDV16" s="325"/>
      <c r="PDW16" s="325"/>
      <c r="PDX16" s="325"/>
      <c r="PDY16" s="325"/>
      <c r="PDZ16" s="325"/>
      <c r="PEA16" s="325"/>
      <c r="PEB16" s="325"/>
      <c r="PEC16" s="325"/>
      <c r="PED16" s="325"/>
      <c r="PEE16" s="325"/>
      <c r="PEF16" s="325"/>
      <c r="PEG16" s="325"/>
      <c r="PEH16" s="325"/>
      <c r="PEI16" s="325"/>
      <c r="PEJ16" s="325"/>
      <c r="PEK16" s="325"/>
      <c r="PEL16" s="325"/>
      <c r="PEM16" s="325"/>
      <c r="PEN16" s="325"/>
      <c r="PEO16" s="325"/>
      <c r="PEP16" s="325"/>
      <c r="PEQ16" s="325"/>
      <c r="PER16" s="325"/>
      <c r="PES16" s="325"/>
      <c r="PET16" s="325"/>
      <c r="PEU16" s="325"/>
      <c r="PEV16" s="325"/>
      <c r="PEW16" s="325"/>
      <c r="PEX16" s="325"/>
      <c r="PEY16" s="325"/>
      <c r="PEZ16" s="325"/>
      <c r="PFA16" s="325"/>
      <c r="PFB16" s="325"/>
      <c r="PFC16" s="325"/>
      <c r="PFD16" s="325"/>
      <c r="PFE16" s="325"/>
      <c r="PFF16" s="325"/>
      <c r="PFG16" s="325"/>
      <c r="PFH16" s="325"/>
      <c r="PFI16" s="325"/>
      <c r="PFJ16" s="325"/>
      <c r="PFK16" s="325"/>
      <c r="PFL16" s="325"/>
      <c r="PFM16" s="325"/>
      <c r="PFN16" s="325"/>
      <c r="PFO16" s="325"/>
      <c r="PFP16" s="325"/>
      <c r="PFQ16" s="325"/>
      <c r="PFR16" s="325"/>
      <c r="PFS16" s="325"/>
      <c r="PFT16" s="325"/>
      <c r="PFU16" s="325"/>
      <c r="PFV16" s="325"/>
      <c r="PFW16" s="325"/>
      <c r="PFX16" s="325"/>
      <c r="PFY16" s="325"/>
      <c r="PFZ16" s="325"/>
      <c r="PGA16" s="325"/>
      <c r="PGB16" s="325"/>
      <c r="PGC16" s="325"/>
      <c r="PGD16" s="325"/>
      <c r="PGE16" s="325"/>
      <c r="PGF16" s="325"/>
      <c r="PGG16" s="325"/>
      <c r="PGH16" s="325"/>
      <c r="PGI16" s="325"/>
      <c r="PGJ16" s="325"/>
      <c r="PGK16" s="325"/>
      <c r="PGL16" s="325"/>
      <c r="PGM16" s="325"/>
      <c r="PGN16" s="325"/>
      <c r="PGO16" s="325"/>
      <c r="PGP16" s="325"/>
      <c r="PGQ16" s="325"/>
      <c r="PGR16" s="325"/>
      <c r="PGS16" s="325"/>
      <c r="PGT16" s="325"/>
      <c r="PGU16" s="325"/>
      <c r="PGV16" s="325"/>
      <c r="PGW16" s="325"/>
      <c r="PGX16" s="325"/>
      <c r="PGY16" s="325"/>
      <c r="PGZ16" s="325"/>
      <c r="PHA16" s="325"/>
      <c r="PHB16" s="325"/>
      <c r="PHC16" s="325"/>
      <c r="PHD16" s="325"/>
      <c r="PHE16" s="325"/>
      <c r="PHF16" s="325"/>
      <c r="PHG16" s="325"/>
      <c r="PHH16" s="325"/>
      <c r="PHI16" s="325"/>
      <c r="PHJ16" s="325"/>
      <c r="PHK16" s="325"/>
      <c r="PHL16" s="325"/>
      <c r="PHM16" s="325"/>
      <c r="PHN16" s="325"/>
      <c r="PHO16" s="325"/>
      <c r="PHP16" s="325"/>
      <c r="PHQ16" s="325"/>
      <c r="PHR16" s="325"/>
      <c r="PHS16" s="325"/>
      <c r="PHT16" s="325"/>
      <c r="PHU16" s="325"/>
      <c r="PHV16" s="325"/>
      <c r="PHW16" s="325"/>
      <c r="PHX16" s="325"/>
      <c r="PHY16" s="325"/>
      <c r="PHZ16" s="325"/>
      <c r="PIA16" s="325"/>
      <c r="PIB16" s="325"/>
      <c r="PIC16" s="325"/>
      <c r="PID16" s="325"/>
      <c r="PIE16" s="325"/>
      <c r="PIF16" s="325"/>
      <c r="PIG16" s="325"/>
      <c r="PIH16" s="325"/>
      <c r="PII16" s="325"/>
      <c r="PIJ16" s="325"/>
      <c r="PIK16" s="325"/>
      <c r="PIL16" s="325"/>
      <c r="PIM16" s="325"/>
      <c r="PIN16" s="325"/>
      <c r="PIO16" s="325"/>
      <c r="PIP16" s="325"/>
      <c r="PIQ16" s="325"/>
      <c r="PIR16" s="325"/>
      <c r="PIS16" s="325"/>
      <c r="PIT16" s="325"/>
      <c r="PIU16" s="325"/>
      <c r="PIV16" s="325"/>
      <c r="PIW16" s="325"/>
      <c r="PIX16" s="325"/>
      <c r="PIY16" s="325"/>
      <c r="PIZ16" s="325"/>
      <c r="PJA16" s="325"/>
      <c r="PJB16" s="325"/>
      <c r="PJC16" s="325"/>
      <c r="PJD16" s="325"/>
      <c r="PJE16" s="325"/>
      <c r="PJF16" s="325"/>
      <c r="PJG16" s="325"/>
      <c r="PJH16" s="325"/>
      <c r="PJI16" s="325"/>
      <c r="PJJ16" s="325"/>
      <c r="PJK16" s="325"/>
      <c r="PJL16" s="325"/>
      <c r="PJM16" s="325"/>
      <c r="PJN16" s="325"/>
      <c r="PJO16" s="325"/>
      <c r="PJP16" s="325"/>
      <c r="PJQ16" s="325"/>
      <c r="PJR16" s="325"/>
      <c r="PJS16" s="325"/>
      <c r="PJT16" s="325"/>
      <c r="PJU16" s="325"/>
      <c r="PJV16" s="325"/>
      <c r="PJW16" s="325"/>
      <c r="PJX16" s="325"/>
      <c r="PJY16" s="325"/>
      <c r="PJZ16" s="325"/>
      <c r="PKA16" s="325"/>
      <c r="PKB16" s="325"/>
      <c r="PKC16" s="325"/>
      <c r="PKD16" s="325"/>
      <c r="PKE16" s="325"/>
      <c r="PKF16" s="325"/>
      <c r="PKG16" s="325"/>
      <c r="PKH16" s="325"/>
      <c r="PKI16" s="325"/>
      <c r="PKJ16" s="325"/>
      <c r="PKK16" s="325"/>
      <c r="PKL16" s="325"/>
      <c r="PKM16" s="325"/>
      <c r="PKN16" s="325"/>
      <c r="PKO16" s="325"/>
      <c r="PKP16" s="325"/>
      <c r="PKQ16" s="325"/>
      <c r="PKR16" s="325"/>
      <c r="PKS16" s="325"/>
      <c r="PKT16" s="325"/>
      <c r="PKU16" s="325"/>
      <c r="PKV16" s="325"/>
      <c r="PKW16" s="325"/>
      <c r="PKX16" s="325"/>
      <c r="PKY16" s="325"/>
      <c r="PKZ16" s="325"/>
      <c r="PLA16" s="325"/>
      <c r="PLB16" s="325"/>
      <c r="PLC16" s="325"/>
      <c r="PLD16" s="325"/>
      <c r="PLE16" s="325"/>
      <c r="PLF16" s="325"/>
      <c r="PLG16" s="325"/>
      <c r="PLH16" s="325"/>
      <c r="PLI16" s="325"/>
      <c r="PLJ16" s="325"/>
      <c r="PLK16" s="325"/>
      <c r="PLL16" s="325"/>
      <c r="PLM16" s="325"/>
      <c r="PLN16" s="325"/>
      <c r="PLO16" s="325"/>
      <c r="PLP16" s="325"/>
      <c r="PLQ16" s="325"/>
      <c r="PLR16" s="325"/>
      <c r="PLS16" s="325"/>
      <c r="PLT16" s="325"/>
      <c r="PLU16" s="325"/>
      <c r="PLV16" s="325"/>
      <c r="PLW16" s="325"/>
      <c r="PLX16" s="325"/>
      <c r="PLY16" s="325"/>
      <c r="PLZ16" s="325"/>
      <c r="PMA16" s="325"/>
      <c r="PMB16" s="325"/>
      <c r="PMC16" s="325"/>
      <c r="PMD16" s="325"/>
      <c r="PME16" s="325"/>
      <c r="PMF16" s="325"/>
      <c r="PMG16" s="325"/>
      <c r="PMH16" s="325"/>
      <c r="PMI16" s="325"/>
      <c r="PMJ16" s="325"/>
      <c r="PMK16" s="325"/>
      <c r="PML16" s="325"/>
      <c r="PMM16" s="325"/>
      <c r="PMN16" s="325"/>
      <c r="PMO16" s="325"/>
      <c r="PMP16" s="325"/>
      <c r="PMQ16" s="325"/>
      <c r="PMR16" s="325"/>
      <c r="PMS16" s="325"/>
      <c r="PMT16" s="325"/>
      <c r="PMU16" s="325"/>
      <c r="PMV16" s="325"/>
      <c r="PMW16" s="325"/>
      <c r="PMX16" s="325"/>
      <c r="PMY16" s="325"/>
      <c r="PMZ16" s="325"/>
      <c r="PNA16" s="325"/>
      <c r="PNB16" s="325"/>
      <c r="PNC16" s="325"/>
      <c r="PND16" s="325"/>
      <c r="PNE16" s="325"/>
      <c r="PNF16" s="325"/>
      <c r="PNG16" s="325"/>
      <c r="PNH16" s="325"/>
      <c r="PNI16" s="325"/>
      <c r="PNJ16" s="325"/>
      <c r="PNK16" s="325"/>
      <c r="PNL16" s="325"/>
      <c r="PNM16" s="325"/>
      <c r="PNN16" s="325"/>
      <c r="PNO16" s="325"/>
      <c r="PNP16" s="325"/>
      <c r="PNQ16" s="325"/>
      <c r="PNR16" s="325"/>
      <c r="PNS16" s="325"/>
      <c r="PNT16" s="325"/>
      <c r="PNU16" s="325"/>
      <c r="PNV16" s="325"/>
      <c r="PNW16" s="325"/>
      <c r="PNX16" s="325"/>
      <c r="PNY16" s="325"/>
      <c r="PNZ16" s="325"/>
      <c r="POA16" s="325"/>
      <c r="POB16" s="325"/>
      <c r="POC16" s="325"/>
      <c r="POD16" s="325"/>
      <c r="POE16" s="325"/>
      <c r="POF16" s="325"/>
      <c r="POG16" s="325"/>
      <c r="POH16" s="325"/>
      <c r="POI16" s="325"/>
      <c r="POJ16" s="325"/>
      <c r="POK16" s="325"/>
      <c r="POL16" s="325"/>
      <c r="POM16" s="325"/>
      <c r="PON16" s="325"/>
      <c r="POO16" s="325"/>
      <c r="POP16" s="325"/>
      <c r="POQ16" s="325"/>
      <c r="POR16" s="325"/>
      <c r="POS16" s="325"/>
      <c r="POT16" s="325"/>
      <c r="POU16" s="325"/>
      <c r="POV16" s="325"/>
      <c r="POW16" s="325"/>
      <c r="POX16" s="325"/>
      <c r="POY16" s="325"/>
      <c r="POZ16" s="325"/>
      <c r="PPA16" s="325"/>
      <c r="PPB16" s="325"/>
      <c r="PPC16" s="325"/>
      <c r="PPD16" s="325"/>
      <c r="PPE16" s="325"/>
      <c r="PPF16" s="325"/>
      <c r="PPG16" s="325"/>
      <c r="PPH16" s="325"/>
      <c r="PPI16" s="325"/>
      <c r="PPJ16" s="325"/>
      <c r="PPK16" s="325"/>
      <c r="PPL16" s="325"/>
      <c r="PPM16" s="325"/>
      <c r="PPN16" s="325"/>
      <c r="PPO16" s="325"/>
      <c r="PPP16" s="325"/>
      <c r="PPQ16" s="325"/>
      <c r="PPR16" s="325"/>
      <c r="PPS16" s="325"/>
      <c r="PPT16" s="325"/>
      <c r="PPU16" s="325"/>
      <c r="PPV16" s="325"/>
      <c r="PPW16" s="325"/>
      <c r="PPX16" s="325"/>
      <c r="PPY16" s="325"/>
      <c r="PPZ16" s="325"/>
      <c r="PQA16" s="325"/>
      <c r="PQB16" s="325"/>
      <c r="PQC16" s="325"/>
      <c r="PQD16" s="325"/>
      <c r="PQE16" s="325"/>
      <c r="PQF16" s="325"/>
      <c r="PQG16" s="325"/>
      <c r="PQH16" s="325"/>
      <c r="PQI16" s="325"/>
      <c r="PQJ16" s="325"/>
      <c r="PQK16" s="325"/>
      <c r="PQL16" s="325"/>
      <c r="PQM16" s="325"/>
      <c r="PQN16" s="325"/>
      <c r="PQO16" s="325"/>
      <c r="PQP16" s="325"/>
      <c r="PQQ16" s="325"/>
      <c r="PQR16" s="325"/>
      <c r="PQS16" s="325"/>
      <c r="PQT16" s="325"/>
      <c r="PQU16" s="325"/>
      <c r="PQV16" s="325"/>
      <c r="PQW16" s="325"/>
      <c r="PQX16" s="325"/>
      <c r="PQY16" s="325"/>
      <c r="PQZ16" s="325"/>
      <c r="PRA16" s="325"/>
      <c r="PRB16" s="325"/>
      <c r="PRC16" s="325"/>
      <c r="PRD16" s="325"/>
      <c r="PRE16" s="325"/>
      <c r="PRF16" s="325"/>
      <c r="PRG16" s="325"/>
      <c r="PRH16" s="325"/>
      <c r="PRI16" s="325"/>
      <c r="PRJ16" s="325"/>
      <c r="PRK16" s="325"/>
      <c r="PRL16" s="325"/>
      <c r="PRM16" s="325"/>
      <c r="PRN16" s="325"/>
      <c r="PRO16" s="325"/>
      <c r="PRP16" s="325"/>
      <c r="PRQ16" s="325"/>
      <c r="PRR16" s="325"/>
      <c r="PRS16" s="325"/>
      <c r="PRT16" s="325"/>
      <c r="PRU16" s="325"/>
      <c r="PRV16" s="325"/>
      <c r="PRW16" s="325"/>
      <c r="PRX16" s="325"/>
      <c r="PRY16" s="325"/>
      <c r="PRZ16" s="325"/>
      <c r="PSA16" s="325"/>
      <c r="PSB16" s="325"/>
      <c r="PSC16" s="325"/>
      <c r="PSD16" s="325"/>
      <c r="PSE16" s="325"/>
      <c r="PSF16" s="325"/>
      <c r="PSG16" s="325"/>
      <c r="PSH16" s="325"/>
      <c r="PSI16" s="325"/>
      <c r="PSJ16" s="325"/>
      <c r="PSK16" s="325"/>
      <c r="PSL16" s="325"/>
      <c r="PSM16" s="325"/>
      <c r="PSN16" s="325"/>
      <c r="PSO16" s="325"/>
      <c r="PSP16" s="325"/>
      <c r="PSQ16" s="325"/>
      <c r="PSR16" s="325"/>
      <c r="PSS16" s="325"/>
      <c r="PST16" s="325"/>
      <c r="PSU16" s="325"/>
      <c r="PSV16" s="325"/>
      <c r="PSW16" s="325"/>
      <c r="PSX16" s="325"/>
      <c r="PSY16" s="325"/>
      <c r="PSZ16" s="325"/>
      <c r="PTA16" s="325"/>
      <c r="PTB16" s="325"/>
      <c r="PTC16" s="325"/>
      <c r="PTD16" s="325"/>
      <c r="PTE16" s="325"/>
      <c r="PTF16" s="325"/>
      <c r="PTG16" s="325"/>
      <c r="PTH16" s="325"/>
      <c r="PTI16" s="325"/>
      <c r="PTJ16" s="325"/>
      <c r="PTK16" s="325"/>
      <c r="PTL16" s="325"/>
      <c r="PTM16" s="325"/>
      <c r="PTN16" s="325"/>
      <c r="PTO16" s="325"/>
      <c r="PTP16" s="325"/>
      <c r="PTQ16" s="325"/>
      <c r="PTR16" s="325"/>
      <c r="PTS16" s="325"/>
      <c r="PTT16" s="325"/>
      <c r="PTU16" s="325"/>
      <c r="PTV16" s="325"/>
      <c r="PTW16" s="325"/>
      <c r="PTX16" s="325"/>
      <c r="PTY16" s="325"/>
      <c r="PTZ16" s="325"/>
      <c r="PUA16" s="325"/>
      <c r="PUB16" s="325"/>
      <c r="PUC16" s="325"/>
      <c r="PUD16" s="325"/>
      <c r="PUE16" s="325"/>
      <c r="PUF16" s="325"/>
      <c r="PUG16" s="325"/>
      <c r="PUH16" s="325"/>
      <c r="PUI16" s="325"/>
      <c r="PUJ16" s="325"/>
      <c r="PUK16" s="325"/>
      <c r="PUL16" s="325"/>
      <c r="PUM16" s="325"/>
      <c r="PUN16" s="325"/>
      <c r="PUO16" s="325"/>
      <c r="PUP16" s="325"/>
      <c r="PUQ16" s="325"/>
      <c r="PUR16" s="325"/>
      <c r="PUS16" s="325"/>
      <c r="PUT16" s="325"/>
      <c r="PUU16" s="325"/>
      <c r="PUV16" s="325"/>
      <c r="PUW16" s="325"/>
      <c r="PUX16" s="325"/>
      <c r="PUY16" s="325"/>
      <c r="PUZ16" s="325"/>
      <c r="PVA16" s="325"/>
      <c r="PVB16" s="325"/>
      <c r="PVC16" s="325"/>
      <c r="PVD16" s="325"/>
      <c r="PVE16" s="325"/>
      <c r="PVF16" s="325"/>
      <c r="PVG16" s="325"/>
      <c r="PVH16" s="325"/>
      <c r="PVI16" s="325"/>
      <c r="PVJ16" s="325"/>
      <c r="PVK16" s="325"/>
      <c r="PVL16" s="325"/>
      <c r="PVM16" s="325"/>
      <c r="PVN16" s="325"/>
      <c r="PVO16" s="325"/>
      <c r="PVP16" s="325"/>
      <c r="PVQ16" s="325"/>
      <c r="PVR16" s="325"/>
      <c r="PVS16" s="325"/>
      <c r="PVT16" s="325"/>
      <c r="PVU16" s="325"/>
      <c r="PVV16" s="325"/>
      <c r="PVW16" s="325"/>
      <c r="PVX16" s="325"/>
      <c r="PVY16" s="325"/>
      <c r="PVZ16" s="325"/>
      <c r="PWA16" s="325"/>
      <c r="PWB16" s="325"/>
      <c r="PWC16" s="325"/>
      <c r="PWD16" s="325"/>
      <c r="PWE16" s="325"/>
      <c r="PWF16" s="325"/>
      <c r="PWG16" s="325"/>
      <c r="PWH16" s="325"/>
      <c r="PWI16" s="325"/>
      <c r="PWJ16" s="325"/>
      <c r="PWK16" s="325"/>
      <c r="PWL16" s="325"/>
      <c r="PWM16" s="325"/>
      <c r="PWN16" s="325"/>
      <c r="PWO16" s="325"/>
      <c r="PWP16" s="325"/>
      <c r="PWQ16" s="325"/>
      <c r="PWR16" s="325"/>
      <c r="PWS16" s="325"/>
      <c r="PWT16" s="325"/>
      <c r="PWU16" s="325"/>
      <c r="PWV16" s="325"/>
      <c r="PWW16" s="325"/>
      <c r="PWX16" s="325"/>
      <c r="PWY16" s="325"/>
      <c r="PWZ16" s="325"/>
      <c r="PXA16" s="325"/>
      <c r="PXB16" s="325"/>
      <c r="PXC16" s="325"/>
      <c r="PXD16" s="325"/>
      <c r="PXE16" s="325"/>
      <c r="PXF16" s="325"/>
      <c r="PXG16" s="325"/>
      <c r="PXH16" s="325"/>
      <c r="PXI16" s="325"/>
      <c r="PXJ16" s="325"/>
      <c r="PXK16" s="325"/>
      <c r="PXL16" s="325"/>
      <c r="PXM16" s="325"/>
      <c r="PXN16" s="325"/>
      <c r="PXO16" s="325"/>
      <c r="PXP16" s="325"/>
      <c r="PXQ16" s="325"/>
      <c r="PXR16" s="325"/>
      <c r="PXS16" s="325"/>
      <c r="PXT16" s="325"/>
      <c r="PXU16" s="325"/>
      <c r="PXV16" s="325"/>
      <c r="PXW16" s="325"/>
      <c r="PXX16" s="325"/>
      <c r="PXY16" s="325"/>
      <c r="PXZ16" s="325"/>
      <c r="PYA16" s="325"/>
      <c r="PYB16" s="325"/>
      <c r="PYC16" s="325"/>
      <c r="PYD16" s="325"/>
      <c r="PYE16" s="325"/>
      <c r="PYF16" s="325"/>
      <c r="PYG16" s="325"/>
      <c r="PYH16" s="325"/>
      <c r="PYI16" s="325"/>
      <c r="PYJ16" s="325"/>
      <c r="PYK16" s="325"/>
      <c r="PYL16" s="325"/>
      <c r="PYM16" s="325"/>
      <c r="PYN16" s="325"/>
      <c r="PYO16" s="325"/>
      <c r="PYP16" s="325"/>
      <c r="PYQ16" s="325"/>
      <c r="PYR16" s="325"/>
      <c r="PYS16" s="325"/>
      <c r="PYT16" s="325"/>
      <c r="PYU16" s="325"/>
      <c r="PYV16" s="325"/>
      <c r="PYW16" s="325"/>
      <c r="PYX16" s="325"/>
      <c r="PYY16" s="325"/>
      <c r="PYZ16" s="325"/>
      <c r="PZA16" s="325"/>
      <c r="PZB16" s="325"/>
      <c r="PZC16" s="325"/>
      <c r="PZD16" s="325"/>
      <c r="PZE16" s="325"/>
      <c r="PZF16" s="325"/>
      <c r="PZG16" s="325"/>
      <c r="PZH16" s="325"/>
      <c r="PZI16" s="325"/>
      <c r="PZJ16" s="325"/>
      <c r="PZK16" s="325"/>
      <c r="PZL16" s="325"/>
      <c r="PZM16" s="325"/>
      <c r="PZN16" s="325"/>
      <c r="PZO16" s="325"/>
      <c r="PZP16" s="325"/>
      <c r="PZQ16" s="325"/>
      <c r="PZR16" s="325"/>
      <c r="PZS16" s="325"/>
      <c r="PZT16" s="325"/>
      <c r="PZU16" s="325"/>
      <c r="PZV16" s="325"/>
      <c r="PZW16" s="325"/>
      <c r="PZX16" s="325"/>
      <c r="PZY16" s="325"/>
      <c r="PZZ16" s="325"/>
      <c r="QAA16" s="325"/>
      <c r="QAB16" s="325"/>
      <c r="QAC16" s="325"/>
      <c r="QAD16" s="325"/>
      <c r="QAE16" s="325"/>
      <c r="QAF16" s="325"/>
      <c r="QAG16" s="325"/>
      <c r="QAH16" s="325"/>
      <c r="QAI16" s="325"/>
      <c r="QAJ16" s="325"/>
      <c r="QAK16" s="325"/>
      <c r="QAL16" s="325"/>
      <c r="QAM16" s="325"/>
      <c r="QAN16" s="325"/>
      <c r="QAO16" s="325"/>
      <c r="QAP16" s="325"/>
      <c r="QAQ16" s="325"/>
      <c r="QAR16" s="325"/>
      <c r="QAS16" s="325"/>
      <c r="QAT16" s="325"/>
      <c r="QAU16" s="325"/>
      <c r="QAV16" s="325"/>
      <c r="QAW16" s="325"/>
      <c r="QAX16" s="325"/>
      <c r="QAY16" s="325"/>
      <c r="QAZ16" s="325"/>
      <c r="QBA16" s="325"/>
      <c r="QBB16" s="325"/>
      <c r="QBC16" s="325"/>
      <c r="QBD16" s="325"/>
      <c r="QBE16" s="325"/>
      <c r="QBF16" s="325"/>
      <c r="QBG16" s="325"/>
      <c r="QBH16" s="325"/>
      <c r="QBI16" s="325"/>
      <c r="QBJ16" s="325"/>
      <c r="QBK16" s="325"/>
      <c r="QBL16" s="325"/>
      <c r="QBM16" s="325"/>
      <c r="QBN16" s="325"/>
      <c r="QBO16" s="325"/>
      <c r="QBP16" s="325"/>
      <c r="QBQ16" s="325"/>
      <c r="QBR16" s="325"/>
      <c r="QBS16" s="325"/>
      <c r="QBT16" s="325"/>
      <c r="QBU16" s="325"/>
      <c r="QBV16" s="325"/>
      <c r="QBW16" s="325"/>
      <c r="QBX16" s="325"/>
      <c r="QBY16" s="325"/>
      <c r="QBZ16" s="325"/>
      <c r="QCA16" s="325"/>
      <c r="QCB16" s="325"/>
      <c r="QCC16" s="325"/>
      <c r="QCD16" s="325"/>
      <c r="QCE16" s="325"/>
      <c r="QCF16" s="325"/>
      <c r="QCG16" s="325"/>
      <c r="QCH16" s="325"/>
      <c r="QCI16" s="325"/>
      <c r="QCJ16" s="325"/>
      <c r="QCK16" s="325"/>
      <c r="QCL16" s="325"/>
      <c r="QCM16" s="325"/>
      <c r="QCN16" s="325"/>
      <c r="QCO16" s="325"/>
      <c r="QCP16" s="325"/>
      <c r="QCQ16" s="325"/>
      <c r="QCR16" s="325"/>
      <c r="QCS16" s="325"/>
      <c r="QCT16" s="325"/>
      <c r="QCU16" s="325"/>
      <c r="QCV16" s="325"/>
      <c r="QCW16" s="325"/>
      <c r="QCX16" s="325"/>
      <c r="QCY16" s="325"/>
      <c r="QCZ16" s="325"/>
      <c r="QDA16" s="325"/>
      <c r="QDB16" s="325"/>
      <c r="QDC16" s="325"/>
      <c r="QDD16" s="325"/>
      <c r="QDE16" s="325"/>
      <c r="QDF16" s="325"/>
      <c r="QDG16" s="325"/>
      <c r="QDH16" s="325"/>
      <c r="QDI16" s="325"/>
      <c r="QDJ16" s="325"/>
      <c r="QDK16" s="325"/>
      <c r="QDL16" s="325"/>
      <c r="QDM16" s="325"/>
      <c r="QDN16" s="325"/>
      <c r="QDO16" s="325"/>
      <c r="QDP16" s="325"/>
      <c r="QDQ16" s="325"/>
      <c r="QDR16" s="325"/>
      <c r="QDS16" s="325"/>
      <c r="QDT16" s="325"/>
      <c r="QDU16" s="325"/>
      <c r="QDV16" s="325"/>
      <c r="QDW16" s="325"/>
      <c r="QDX16" s="325"/>
      <c r="QDY16" s="325"/>
      <c r="QDZ16" s="325"/>
      <c r="QEA16" s="325"/>
      <c r="QEB16" s="325"/>
      <c r="QEC16" s="325"/>
      <c r="QED16" s="325"/>
      <c r="QEE16" s="325"/>
      <c r="QEF16" s="325"/>
      <c r="QEG16" s="325"/>
      <c r="QEH16" s="325"/>
      <c r="QEI16" s="325"/>
      <c r="QEJ16" s="325"/>
      <c r="QEK16" s="325"/>
      <c r="QEL16" s="325"/>
      <c r="QEM16" s="325"/>
      <c r="QEN16" s="325"/>
      <c r="QEO16" s="325"/>
      <c r="QEP16" s="325"/>
      <c r="QEQ16" s="325"/>
      <c r="QER16" s="325"/>
      <c r="QES16" s="325"/>
      <c r="QET16" s="325"/>
      <c r="QEU16" s="325"/>
      <c r="QEV16" s="325"/>
      <c r="QEW16" s="325"/>
      <c r="QEX16" s="325"/>
      <c r="QEY16" s="325"/>
      <c r="QEZ16" s="325"/>
      <c r="QFA16" s="325"/>
      <c r="QFB16" s="325"/>
      <c r="QFC16" s="325"/>
      <c r="QFD16" s="325"/>
      <c r="QFE16" s="325"/>
      <c r="QFF16" s="325"/>
      <c r="QFG16" s="325"/>
      <c r="QFH16" s="325"/>
      <c r="QFI16" s="325"/>
      <c r="QFJ16" s="325"/>
      <c r="QFK16" s="325"/>
      <c r="QFL16" s="325"/>
      <c r="QFM16" s="325"/>
      <c r="QFN16" s="325"/>
      <c r="QFO16" s="325"/>
      <c r="QFP16" s="325"/>
      <c r="QFQ16" s="325"/>
      <c r="QFR16" s="325"/>
      <c r="QFS16" s="325"/>
      <c r="QFT16" s="325"/>
      <c r="QFU16" s="325"/>
      <c r="QFV16" s="325"/>
      <c r="QFW16" s="325"/>
      <c r="QFX16" s="325"/>
      <c r="QFY16" s="325"/>
      <c r="QFZ16" s="325"/>
      <c r="QGA16" s="325"/>
      <c r="QGB16" s="325"/>
      <c r="QGC16" s="325"/>
      <c r="QGD16" s="325"/>
      <c r="QGE16" s="325"/>
      <c r="QGF16" s="325"/>
      <c r="QGG16" s="325"/>
      <c r="QGH16" s="325"/>
      <c r="QGI16" s="325"/>
      <c r="QGJ16" s="325"/>
      <c r="QGK16" s="325"/>
      <c r="QGL16" s="325"/>
      <c r="QGM16" s="325"/>
      <c r="QGN16" s="325"/>
      <c r="QGO16" s="325"/>
      <c r="QGP16" s="325"/>
      <c r="QGQ16" s="325"/>
      <c r="QGR16" s="325"/>
      <c r="QGS16" s="325"/>
      <c r="QGT16" s="325"/>
      <c r="QGU16" s="325"/>
      <c r="QGV16" s="325"/>
      <c r="QGW16" s="325"/>
      <c r="QGX16" s="325"/>
      <c r="QGY16" s="325"/>
      <c r="QGZ16" s="325"/>
      <c r="QHA16" s="325"/>
      <c r="QHB16" s="325"/>
      <c r="QHC16" s="325"/>
      <c r="QHD16" s="325"/>
      <c r="QHE16" s="325"/>
      <c r="QHF16" s="325"/>
      <c r="QHG16" s="325"/>
      <c r="QHH16" s="325"/>
      <c r="QHI16" s="325"/>
      <c r="QHJ16" s="325"/>
      <c r="QHK16" s="325"/>
      <c r="QHL16" s="325"/>
      <c r="QHM16" s="325"/>
      <c r="QHN16" s="325"/>
      <c r="QHO16" s="325"/>
      <c r="QHP16" s="325"/>
      <c r="QHQ16" s="325"/>
      <c r="QHR16" s="325"/>
      <c r="QHS16" s="325"/>
      <c r="QHT16" s="325"/>
      <c r="QHU16" s="325"/>
      <c r="QHV16" s="325"/>
      <c r="QHW16" s="325"/>
      <c r="QHX16" s="325"/>
      <c r="QHY16" s="325"/>
      <c r="QHZ16" s="325"/>
      <c r="QIA16" s="325"/>
      <c r="QIB16" s="325"/>
      <c r="QIC16" s="325"/>
      <c r="QID16" s="325"/>
      <c r="QIE16" s="325"/>
      <c r="QIF16" s="325"/>
      <c r="QIG16" s="325"/>
      <c r="QIH16" s="325"/>
      <c r="QII16" s="325"/>
      <c r="QIJ16" s="325"/>
      <c r="QIK16" s="325"/>
      <c r="QIL16" s="325"/>
      <c r="QIM16" s="325"/>
      <c r="QIN16" s="325"/>
      <c r="QIO16" s="325"/>
      <c r="QIP16" s="325"/>
      <c r="QIQ16" s="325"/>
      <c r="QIR16" s="325"/>
      <c r="QIS16" s="325"/>
      <c r="QIT16" s="325"/>
      <c r="QIU16" s="325"/>
      <c r="QIV16" s="325"/>
      <c r="QIW16" s="325"/>
      <c r="QIX16" s="325"/>
      <c r="QIY16" s="325"/>
      <c r="QIZ16" s="325"/>
      <c r="QJA16" s="325"/>
      <c r="QJB16" s="325"/>
      <c r="QJC16" s="325"/>
      <c r="QJD16" s="325"/>
      <c r="QJE16" s="325"/>
      <c r="QJF16" s="325"/>
      <c r="QJG16" s="325"/>
      <c r="QJH16" s="325"/>
      <c r="QJI16" s="325"/>
      <c r="QJJ16" s="325"/>
      <c r="QJK16" s="325"/>
      <c r="QJL16" s="325"/>
      <c r="QJM16" s="325"/>
      <c r="QJN16" s="325"/>
      <c r="QJO16" s="325"/>
      <c r="QJP16" s="325"/>
      <c r="QJQ16" s="325"/>
      <c r="QJR16" s="325"/>
      <c r="QJS16" s="325"/>
      <c r="QJT16" s="325"/>
      <c r="QJU16" s="325"/>
      <c r="QJV16" s="325"/>
      <c r="QJW16" s="325"/>
      <c r="QJX16" s="325"/>
      <c r="QJY16" s="325"/>
      <c r="QJZ16" s="325"/>
      <c r="QKA16" s="325"/>
      <c r="QKB16" s="325"/>
      <c r="QKC16" s="325"/>
      <c r="QKD16" s="325"/>
      <c r="QKE16" s="325"/>
      <c r="QKF16" s="325"/>
      <c r="QKG16" s="325"/>
      <c r="QKH16" s="325"/>
      <c r="QKI16" s="325"/>
      <c r="QKJ16" s="325"/>
      <c r="QKK16" s="325"/>
      <c r="QKL16" s="325"/>
      <c r="QKM16" s="325"/>
      <c r="QKN16" s="325"/>
      <c r="QKO16" s="325"/>
      <c r="QKP16" s="325"/>
      <c r="QKQ16" s="325"/>
      <c r="QKR16" s="325"/>
      <c r="QKS16" s="325"/>
      <c r="QKT16" s="325"/>
      <c r="QKU16" s="325"/>
      <c r="QKV16" s="325"/>
      <c r="QKW16" s="325"/>
      <c r="QKX16" s="325"/>
      <c r="QKY16" s="325"/>
      <c r="QKZ16" s="325"/>
      <c r="QLA16" s="325"/>
      <c r="QLB16" s="325"/>
      <c r="QLC16" s="325"/>
      <c r="QLD16" s="325"/>
      <c r="QLE16" s="325"/>
      <c r="QLF16" s="325"/>
      <c r="QLG16" s="325"/>
      <c r="QLH16" s="325"/>
      <c r="QLI16" s="325"/>
      <c r="QLJ16" s="325"/>
      <c r="QLK16" s="325"/>
      <c r="QLL16" s="325"/>
      <c r="QLM16" s="325"/>
      <c r="QLN16" s="325"/>
      <c r="QLO16" s="325"/>
      <c r="QLP16" s="325"/>
      <c r="QLQ16" s="325"/>
      <c r="QLR16" s="325"/>
      <c r="QLS16" s="325"/>
      <c r="QLT16" s="325"/>
      <c r="QLU16" s="325"/>
      <c r="QLV16" s="325"/>
      <c r="QLW16" s="325"/>
      <c r="QLX16" s="325"/>
      <c r="QLY16" s="325"/>
      <c r="QLZ16" s="325"/>
      <c r="QMA16" s="325"/>
      <c r="QMB16" s="325"/>
      <c r="QMC16" s="325"/>
      <c r="QMD16" s="325"/>
      <c r="QME16" s="325"/>
      <c r="QMF16" s="325"/>
      <c r="QMG16" s="325"/>
      <c r="QMH16" s="325"/>
      <c r="QMI16" s="325"/>
      <c r="QMJ16" s="325"/>
      <c r="QMK16" s="325"/>
      <c r="QML16" s="325"/>
      <c r="QMM16" s="325"/>
      <c r="QMN16" s="325"/>
      <c r="QMO16" s="325"/>
      <c r="QMP16" s="325"/>
      <c r="QMQ16" s="325"/>
      <c r="QMR16" s="325"/>
      <c r="QMS16" s="325"/>
      <c r="QMT16" s="325"/>
      <c r="QMU16" s="325"/>
      <c r="QMV16" s="325"/>
      <c r="QMW16" s="325"/>
      <c r="QMX16" s="325"/>
      <c r="QMY16" s="325"/>
      <c r="QMZ16" s="325"/>
      <c r="QNA16" s="325"/>
      <c r="QNB16" s="325"/>
      <c r="QNC16" s="325"/>
      <c r="QND16" s="325"/>
      <c r="QNE16" s="325"/>
      <c r="QNF16" s="325"/>
      <c r="QNG16" s="325"/>
      <c r="QNH16" s="325"/>
      <c r="QNI16" s="325"/>
      <c r="QNJ16" s="325"/>
      <c r="QNK16" s="325"/>
      <c r="QNL16" s="325"/>
      <c r="QNM16" s="325"/>
      <c r="QNN16" s="325"/>
      <c r="QNO16" s="325"/>
      <c r="QNP16" s="325"/>
      <c r="QNQ16" s="325"/>
      <c r="QNR16" s="325"/>
      <c r="QNS16" s="325"/>
      <c r="QNT16" s="325"/>
      <c r="QNU16" s="325"/>
      <c r="QNV16" s="325"/>
      <c r="QNW16" s="325"/>
      <c r="QNX16" s="325"/>
      <c r="QNY16" s="325"/>
      <c r="QNZ16" s="325"/>
      <c r="QOA16" s="325"/>
      <c r="QOB16" s="325"/>
      <c r="QOC16" s="325"/>
      <c r="QOD16" s="325"/>
      <c r="QOE16" s="325"/>
      <c r="QOF16" s="325"/>
      <c r="QOG16" s="325"/>
      <c r="QOH16" s="325"/>
      <c r="QOI16" s="325"/>
      <c r="QOJ16" s="325"/>
      <c r="QOK16" s="325"/>
      <c r="QOL16" s="325"/>
      <c r="QOM16" s="325"/>
      <c r="QON16" s="325"/>
      <c r="QOO16" s="325"/>
      <c r="QOP16" s="325"/>
      <c r="QOQ16" s="325"/>
      <c r="QOR16" s="325"/>
      <c r="QOS16" s="325"/>
      <c r="QOT16" s="325"/>
      <c r="QOU16" s="325"/>
      <c r="QOV16" s="325"/>
      <c r="QOW16" s="325"/>
      <c r="QOX16" s="325"/>
      <c r="QOY16" s="325"/>
      <c r="QOZ16" s="325"/>
      <c r="QPA16" s="325"/>
      <c r="QPB16" s="325"/>
      <c r="QPC16" s="325"/>
      <c r="QPD16" s="325"/>
      <c r="QPE16" s="325"/>
      <c r="QPF16" s="325"/>
      <c r="QPG16" s="325"/>
      <c r="QPH16" s="325"/>
      <c r="QPI16" s="325"/>
      <c r="QPJ16" s="325"/>
      <c r="QPK16" s="325"/>
      <c r="QPL16" s="325"/>
      <c r="QPM16" s="325"/>
      <c r="QPN16" s="325"/>
      <c r="QPO16" s="325"/>
      <c r="QPP16" s="325"/>
      <c r="QPQ16" s="325"/>
      <c r="QPR16" s="325"/>
      <c r="QPS16" s="325"/>
      <c r="QPT16" s="325"/>
      <c r="QPU16" s="325"/>
      <c r="QPV16" s="325"/>
      <c r="QPW16" s="325"/>
      <c r="QPX16" s="325"/>
      <c r="QPY16" s="325"/>
      <c r="QPZ16" s="325"/>
      <c r="QQA16" s="325"/>
      <c r="QQB16" s="325"/>
      <c r="QQC16" s="325"/>
      <c r="QQD16" s="325"/>
      <c r="QQE16" s="325"/>
      <c r="QQF16" s="325"/>
      <c r="QQG16" s="325"/>
      <c r="QQH16" s="325"/>
      <c r="QQI16" s="325"/>
      <c r="QQJ16" s="325"/>
      <c r="QQK16" s="325"/>
      <c r="QQL16" s="325"/>
      <c r="QQM16" s="325"/>
      <c r="QQN16" s="325"/>
      <c r="QQO16" s="325"/>
      <c r="QQP16" s="325"/>
      <c r="QQQ16" s="325"/>
      <c r="QQR16" s="325"/>
      <c r="QQS16" s="325"/>
      <c r="QQT16" s="325"/>
      <c r="QQU16" s="325"/>
      <c r="QQV16" s="325"/>
      <c r="QQW16" s="325"/>
      <c r="QQX16" s="325"/>
      <c r="QQY16" s="325"/>
      <c r="QQZ16" s="325"/>
      <c r="QRA16" s="325"/>
      <c r="QRB16" s="325"/>
      <c r="QRC16" s="325"/>
      <c r="QRD16" s="325"/>
      <c r="QRE16" s="325"/>
      <c r="QRF16" s="325"/>
      <c r="QRG16" s="325"/>
      <c r="QRH16" s="325"/>
      <c r="QRI16" s="325"/>
      <c r="QRJ16" s="325"/>
      <c r="QRK16" s="325"/>
      <c r="QRL16" s="325"/>
      <c r="QRM16" s="325"/>
      <c r="QRN16" s="325"/>
      <c r="QRO16" s="325"/>
      <c r="QRP16" s="325"/>
      <c r="QRQ16" s="325"/>
      <c r="QRR16" s="325"/>
      <c r="QRS16" s="325"/>
      <c r="QRT16" s="325"/>
      <c r="QRU16" s="325"/>
      <c r="QRV16" s="325"/>
      <c r="QRW16" s="325"/>
      <c r="QRX16" s="325"/>
      <c r="QRY16" s="325"/>
      <c r="QRZ16" s="325"/>
      <c r="QSA16" s="325"/>
      <c r="QSB16" s="325"/>
      <c r="QSC16" s="325"/>
      <c r="QSD16" s="325"/>
      <c r="QSE16" s="325"/>
      <c r="QSF16" s="325"/>
      <c r="QSG16" s="325"/>
      <c r="QSH16" s="325"/>
      <c r="QSI16" s="325"/>
      <c r="QSJ16" s="325"/>
      <c r="QSK16" s="325"/>
      <c r="QSL16" s="325"/>
      <c r="QSM16" s="325"/>
      <c r="QSN16" s="325"/>
      <c r="QSO16" s="325"/>
      <c r="QSP16" s="325"/>
      <c r="QSQ16" s="325"/>
      <c r="QSR16" s="325"/>
      <c r="QSS16" s="325"/>
      <c r="QST16" s="325"/>
      <c r="QSU16" s="325"/>
      <c r="QSV16" s="325"/>
      <c r="QSW16" s="325"/>
      <c r="QSX16" s="325"/>
      <c r="QSY16" s="325"/>
      <c r="QSZ16" s="325"/>
      <c r="QTA16" s="325"/>
      <c r="QTB16" s="325"/>
      <c r="QTC16" s="325"/>
      <c r="QTD16" s="325"/>
      <c r="QTE16" s="325"/>
      <c r="QTF16" s="325"/>
      <c r="QTG16" s="325"/>
      <c r="QTH16" s="325"/>
      <c r="QTI16" s="325"/>
      <c r="QTJ16" s="325"/>
      <c r="QTK16" s="325"/>
      <c r="QTL16" s="325"/>
      <c r="QTM16" s="325"/>
      <c r="QTN16" s="325"/>
      <c r="QTO16" s="325"/>
      <c r="QTP16" s="325"/>
      <c r="QTQ16" s="325"/>
      <c r="QTR16" s="325"/>
      <c r="QTS16" s="325"/>
      <c r="QTT16" s="325"/>
      <c r="QTU16" s="325"/>
      <c r="QTV16" s="325"/>
      <c r="QTW16" s="325"/>
      <c r="QTX16" s="325"/>
      <c r="QTY16" s="325"/>
      <c r="QTZ16" s="325"/>
      <c r="QUA16" s="325"/>
      <c r="QUB16" s="325"/>
      <c r="QUC16" s="325"/>
      <c r="QUD16" s="325"/>
      <c r="QUE16" s="325"/>
      <c r="QUF16" s="325"/>
      <c r="QUG16" s="325"/>
      <c r="QUH16" s="325"/>
      <c r="QUI16" s="325"/>
      <c r="QUJ16" s="325"/>
      <c r="QUK16" s="325"/>
      <c r="QUL16" s="325"/>
      <c r="QUM16" s="325"/>
      <c r="QUN16" s="325"/>
      <c r="QUO16" s="325"/>
      <c r="QUP16" s="325"/>
      <c r="QUQ16" s="325"/>
      <c r="QUR16" s="325"/>
      <c r="QUS16" s="325"/>
      <c r="QUT16" s="325"/>
      <c r="QUU16" s="325"/>
      <c r="QUV16" s="325"/>
      <c r="QUW16" s="325"/>
      <c r="QUX16" s="325"/>
      <c r="QUY16" s="325"/>
      <c r="QUZ16" s="325"/>
      <c r="QVA16" s="325"/>
      <c r="QVB16" s="325"/>
      <c r="QVC16" s="325"/>
      <c r="QVD16" s="325"/>
      <c r="QVE16" s="325"/>
      <c r="QVF16" s="325"/>
      <c r="QVG16" s="325"/>
      <c r="QVH16" s="325"/>
      <c r="QVI16" s="325"/>
      <c r="QVJ16" s="325"/>
      <c r="QVK16" s="325"/>
      <c r="QVL16" s="325"/>
      <c r="QVM16" s="325"/>
      <c r="QVN16" s="325"/>
      <c r="QVO16" s="325"/>
      <c r="QVP16" s="325"/>
      <c r="QVQ16" s="325"/>
      <c r="QVR16" s="325"/>
      <c r="QVS16" s="325"/>
      <c r="QVT16" s="325"/>
      <c r="QVU16" s="325"/>
      <c r="QVV16" s="325"/>
      <c r="QVW16" s="325"/>
      <c r="QVX16" s="325"/>
      <c r="QVY16" s="325"/>
      <c r="QVZ16" s="325"/>
      <c r="QWA16" s="325"/>
      <c r="QWB16" s="325"/>
      <c r="QWC16" s="325"/>
      <c r="QWD16" s="325"/>
      <c r="QWE16" s="325"/>
      <c r="QWF16" s="325"/>
      <c r="QWG16" s="325"/>
      <c r="QWH16" s="325"/>
      <c r="QWI16" s="325"/>
      <c r="QWJ16" s="325"/>
      <c r="QWK16" s="325"/>
      <c r="QWL16" s="325"/>
      <c r="QWM16" s="325"/>
      <c r="QWN16" s="325"/>
      <c r="QWO16" s="325"/>
      <c r="QWP16" s="325"/>
      <c r="QWQ16" s="325"/>
      <c r="QWR16" s="325"/>
      <c r="QWS16" s="325"/>
      <c r="QWT16" s="325"/>
      <c r="QWU16" s="325"/>
      <c r="QWV16" s="325"/>
      <c r="QWW16" s="325"/>
      <c r="QWX16" s="325"/>
      <c r="QWY16" s="325"/>
      <c r="QWZ16" s="325"/>
      <c r="QXA16" s="325"/>
      <c r="QXB16" s="325"/>
      <c r="QXC16" s="325"/>
      <c r="QXD16" s="325"/>
      <c r="QXE16" s="325"/>
      <c r="QXF16" s="325"/>
      <c r="QXG16" s="325"/>
      <c r="QXH16" s="325"/>
      <c r="QXI16" s="325"/>
      <c r="QXJ16" s="325"/>
      <c r="QXK16" s="325"/>
      <c r="QXL16" s="325"/>
      <c r="QXM16" s="325"/>
      <c r="QXN16" s="325"/>
      <c r="QXO16" s="325"/>
      <c r="QXP16" s="325"/>
      <c r="QXQ16" s="325"/>
      <c r="QXR16" s="325"/>
      <c r="QXS16" s="325"/>
      <c r="QXT16" s="325"/>
      <c r="QXU16" s="325"/>
      <c r="QXV16" s="325"/>
      <c r="QXW16" s="325"/>
      <c r="QXX16" s="325"/>
      <c r="QXY16" s="325"/>
      <c r="QXZ16" s="325"/>
      <c r="QYA16" s="325"/>
      <c r="QYB16" s="325"/>
      <c r="QYC16" s="325"/>
      <c r="QYD16" s="325"/>
      <c r="QYE16" s="325"/>
      <c r="QYF16" s="325"/>
      <c r="QYG16" s="325"/>
      <c r="QYH16" s="325"/>
      <c r="QYI16" s="325"/>
      <c r="QYJ16" s="325"/>
      <c r="QYK16" s="325"/>
      <c r="QYL16" s="325"/>
      <c r="QYM16" s="325"/>
      <c r="QYN16" s="325"/>
      <c r="QYO16" s="325"/>
      <c r="QYP16" s="325"/>
      <c r="QYQ16" s="325"/>
      <c r="QYR16" s="325"/>
      <c r="QYS16" s="325"/>
      <c r="QYT16" s="325"/>
      <c r="QYU16" s="325"/>
      <c r="QYV16" s="325"/>
      <c r="QYW16" s="325"/>
      <c r="QYX16" s="325"/>
      <c r="QYY16" s="325"/>
      <c r="QYZ16" s="325"/>
      <c r="QZA16" s="325"/>
      <c r="QZB16" s="325"/>
      <c r="QZC16" s="325"/>
      <c r="QZD16" s="325"/>
      <c r="QZE16" s="325"/>
      <c r="QZF16" s="325"/>
      <c r="QZG16" s="325"/>
      <c r="QZH16" s="325"/>
      <c r="QZI16" s="325"/>
      <c r="QZJ16" s="325"/>
      <c r="QZK16" s="325"/>
      <c r="QZL16" s="325"/>
      <c r="QZM16" s="325"/>
      <c r="QZN16" s="325"/>
      <c r="QZO16" s="325"/>
      <c r="QZP16" s="325"/>
      <c r="QZQ16" s="325"/>
      <c r="QZR16" s="325"/>
      <c r="QZS16" s="325"/>
      <c r="QZT16" s="325"/>
      <c r="QZU16" s="325"/>
      <c r="QZV16" s="325"/>
      <c r="QZW16" s="325"/>
      <c r="QZX16" s="325"/>
      <c r="QZY16" s="325"/>
      <c r="QZZ16" s="325"/>
      <c r="RAA16" s="325"/>
      <c r="RAB16" s="325"/>
      <c r="RAC16" s="325"/>
      <c r="RAD16" s="325"/>
      <c r="RAE16" s="325"/>
      <c r="RAF16" s="325"/>
      <c r="RAG16" s="325"/>
      <c r="RAH16" s="325"/>
      <c r="RAI16" s="325"/>
      <c r="RAJ16" s="325"/>
      <c r="RAK16" s="325"/>
      <c r="RAL16" s="325"/>
      <c r="RAM16" s="325"/>
      <c r="RAN16" s="325"/>
      <c r="RAO16" s="325"/>
      <c r="RAP16" s="325"/>
      <c r="RAQ16" s="325"/>
      <c r="RAR16" s="325"/>
      <c r="RAS16" s="325"/>
      <c r="RAT16" s="325"/>
      <c r="RAU16" s="325"/>
      <c r="RAV16" s="325"/>
      <c r="RAW16" s="325"/>
      <c r="RAX16" s="325"/>
      <c r="RAY16" s="325"/>
      <c r="RAZ16" s="325"/>
      <c r="RBA16" s="325"/>
      <c r="RBB16" s="325"/>
      <c r="RBC16" s="325"/>
      <c r="RBD16" s="325"/>
      <c r="RBE16" s="325"/>
      <c r="RBF16" s="325"/>
      <c r="RBG16" s="325"/>
      <c r="RBH16" s="325"/>
      <c r="RBI16" s="325"/>
      <c r="RBJ16" s="325"/>
      <c r="RBK16" s="325"/>
      <c r="RBL16" s="325"/>
      <c r="RBM16" s="325"/>
      <c r="RBN16" s="325"/>
      <c r="RBO16" s="325"/>
      <c r="RBP16" s="325"/>
      <c r="RBQ16" s="325"/>
      <c r="RBR16" s="325"/>
      <c r="RBS16" s="325"/>
      <c r="RBT16" s="325"/>
      <c r="RBU16" s="325"/>
      <c r="RBV16" s="325"/>
      <c r="RBW16" s="325"/>
      <c r="RBX16" s="325"/>
      <c r="RBY16" s="325"/>
      <c r="RBZ16" s="325"/>
      <c r="RCA16" s="325"/>
      <c r="RCB16" s="325"/>
      <c r="RCC16" s="325"/>
      <c r="RCD16" s="325"/>
      <c r="RCE16" s="325"/>
      <c r="RCF16" s="325"/>
      <c r="RCG16" s="325"/>
      <c r="RCH16" s="325"/>
      <c r="RCI16" s="325"/>
      <c r="RCJ16" s="325"/>
      <c r="RCK16" s="325"/>
      <c r="RCL16" s="325"/>
      <c r="RCM16" s="325"/>
      <c r="RCN16" s="325"/>
      <c r="RCO16" s="325"/>
      <c r="RCP16" s="325"/>
      <c r="RCQ16" s="325"/>
      <c r="RCR16" s="325"/>
      <c r="RCS16" s="325"/>
      <c r="RCT16" s="325"/>
      <c r="RCU16" s="325"/>
      <c r="RCV16" s="325"/>
      <c r="RCW16" s="325"/>
      <c r="RCX16" s="325"/>
      <c r="RCY16" s="325"/>
      <c r="RCZ16" s="325"/>
      <c r="RDA16" s="325"/>
      <c r="RDB16" s="325"/>
      <c r="RDC16" s="325"/>
      <c r="RDD16" s="325"/>
      <c r="RDE16" s="325"/>
      <c r="RDF16" s="325"/>
      <c r="RDG16" s="325"/>
      <c r="RDH16" s="325"/>
      <c r="RDI16" s="325"/>
      <c r="RDJ16" s="325"/>
      <c r="RDK16" s="325"/>
      <c r="RDL16" s="325"/>
      <c r="RDM16" s="325"/>
      <c r="RDN16" s="325"/>
      <c r="RDO16" s="325"/>
      <c r="RDP16" s="325"/>
      <c r="RDQ16" s="325"/>
      <c r="RDR16" s="325"/>
      <c r="RDS16" s="325"/>
      <c r="RDT16" s="325"/>
      <c r="RDU16" s="325"/>
      <c r="RDV16" s="325"/>
      <c r="RDW16" s="325"/>
      <c r="RDX16" s="325"/>
      <c r="RDY16" s="325"/>
      <c r="RDZ16" s="325"/>
      <c r="REA16" s="325"/>
      <c r="REB16" s="325"/>
      <c r="REC16" s="325"/>
      <c r="RED16" s="325"/>
      <c r="REE16" s="325"/>
      <c r="REF16" s="325"/>
      <c r="REG16" s="325"/>
      <c r="REH16" s="325"/>
      <c r="REI16" s="325"/>
      <c r="REJ16" s="325"/>
      <c r="REK16" s="325"/>
      <c r="REL16" s="325"/>
      <c r="REM16" s="325"/>
      <c r="REN16" s="325"/>
      <c r="REO16" s="325"/>
      <c r="REP16" s="325"/>
      <c r="REQ16" s="325"/>
      <c r="RER16" s="325"/>
      <c r="RES16" s="325"/>
      <c r="RET16" s="325"/>
      <c r="REU16" s="325"/>
      <c r="REV16" s="325"/>
      <c r="REW16" s="325"/>
      <c r="REX16" s="325"/>
      <c r="REY16" s="325"/>
      <c r="REZ16" s="325"/>
      <c r="RFA16" s="325"/>
      <c r="RFB16" s="325"/>
      <c r="RFC16" s="325"/>
      <c r="RFD16" s="325"/>
      <c r="RFE16" s="325"/>
      <c r="RFF16" s="325"/>
      <c r="RFG16" s="325"/>
      <c r="RFH16" s="325"/>
      <c r="RFI16" s="325"/>
      <c r="RFJ16" s="325"/>
      <c r="RFK16" s="325"/>
      <c r="RFL16" s="325"/>
      <c r="RFM16" s="325"/>
      <c r="RFN16" s="325"/>
      <c r="RFO16" s="325"/>
      <c r="RFP16" s="325"/>
      <c r="RFQ16" s="325"/>
      <c r="RFR16" s="325"/>
      <c r="RFS16" s="325"/>
      <c r="RFT16" s="325"/>
      <c r="RFU16" s="325"/>
      <c r="RFV16" s="325"/>
      <c r="RFW16" s="325"/>
      <c r="RFX16" s="325"/>
      <c r="RFY16" s="325"/>
      <c r="RFZ16" s="325"/>
      <c r="RGA16" s="325"/>
      <c r="RGB16" s="325"/>
      <c r="RGC16" s="325"/>
      <c r="RGD16" s="325"/>
      <c r="RGE16" s="325"/>
      <c r="RGF16" s="325"/>
      <c r="RGG16" s="325"/>
      <c r="RGH16" s="325"/>
      <c r="RGI16" s="325"/>
      <c r="RGJ16" s="325"/>
      <c r="RGK16" s="325"/>
      <c r="RGL16" s="325"/>
      <c r="RGM16" s="325"/>
      <c r="RGN16" s="325"/>
      <c r="RGO16" s="325"/>
      <c r="RGP16" s="325"/>
      <c r="RGQ16" s="325"/>
      <c r="RGR16" s="325"/>
      <c r="RGS16" s="325"/>
      <c r="RGT16" s="325"/>
      <c r="RGU16" s="325"/>
      <c r="RGV16" s="325"/>
      <c r="RGW16" s="325"/>
      <c r="RGX16" s="325"/>
      <c r="RGY16" s="325"/>
      <c r="RGZ16" s="325"/>
      <c r="RHA16" s="325"/>
      <c r="RHB16" s="325"/>
      <c r="RHC16" s="325"/>
      <c r="RHD16" s="325"/>
      <c r="RHE16" s="325"/>
      <c r="RHF16" s="325"/>
      <c r="RHG16" s="325"/>
      <c r="RHH16" s="325"/>
      <c r="RHI16" s="325"/>
      <c r="RHJ16" s="325"/>
      <c r="RHK16" s="325"/>
      <c r="RHL16" s="325"/>
      <c r="RHM16" s="325"/>
      <c r="RHN16" s="325"/>
      <c r="RHO16" s="325"/>
      <c r="RHP16" s="325"/>
      <c r="RHQ16" s="325"/>
      <c r="RHR16" s="325"/>
      <c r="RHS16" s="325"/>
      <c r="RHT16" s="325"/>
      <c r="RHU16" s="325"/>
      <c r="RHV16" s="325"/>
      <c r="RHW16" s="325"/>
      <c r="RHX16" s="325"/>
      <c r="RHY16" s="325"/>
      <c r="RHZ16" s="325"/>
      <c r="RIA16" s="325"/>
      <c r="RIB16" s="325"/>
      <c r="RIC16" s="325"/>
      <c r="RID16" s="325"/>
      <c r="RIE16" s="325"/>
      <c r="RIF16" s="325"/>
      <c r="RIG16" s="325"/>
      <c r="RIH16" s="325"/>
      <c r="RII16" s="325"/>
      <c r="RIJ16" s="325"/>
      <c r="RIK16" s="325"/>
      <c r="RIL16" s="325"/>
      <c r="RIM16" s="325"/>
      <c r="RIN16" s="325"/>
      <c r="RIO16" s="325"/>
      <c r="RIP16" s="325"/>
      <c r="RIQ16" s="325"/>
      <c r="RIR16" s="325"/>
      <c r="RIS16" s="325"/>
      <c r="RIT16" s="325"/>
      <c r="RIU16" s="325"/>
      <c r="RIV16" s="325"/>
      <c r="RIW16" s="325"/>
      <c r="RIX16" s="325"/>
      <c r="RIY16" s="325"/>
      <c r="RIZ16" s="325"/>
      <c r="RJA16" s="325"/>
      <c r="RJB16" s="325"/>
      <c r="RJC16" s="325"/>
      <c r="RJD16" s="325"/>
      <c r="RJE16" s="325"/>
      <c r="RJF16" s="325"/>
      <c r="RJG16" s="325"/>
      <c r="RJH16" s="325"/>
      <c r="RJI16" s="325"/>
      <c r="RJJ16" s="325"/>
      <c r="RJK16" s="325"/>
      <c r="RJL16" s="325"/>
      <c r="RJM16" s="325"/>
      <c r="RJN16" s="325"/>
      <c r="RJO16" s="325"/>
      <c r="RJP16" s="325"/>
      <c r="RJQ16" s="325"/>
      <c r="RJR16" s="325"/>
      <c r="RJS16" s="325"/>
      <c r="RJT16" s="325"/>
      <c r="RJU16" s="325"/>
      <c r="RJV16" s="325"/>
      <c r="RJW16" s="325"/>
      <c r="RJX16" s="325"/>
      <c r="RJY16" s="325"/>
      <c r="RJZ16" s="325"/>
      <c r="RKA16" s="325"/>
      <c r="RKB16" s="325"/>
      <c r="RKC16" s="325"/>
      <c r="RKD16" s="325"/>
      <c r="RKE16" s="325"/>
      <c r="RKF16" s="325"/>
      <c r="RKG16" s="325"/>
      <c r="RKH16" s="325"/>
      <c r="RKI16" s="325"/>
      <c r="RKJ16" s="325"/>
      <c r="RKK16" s="325"/>
      <c r="RKL16" s="325"/>
      <c r="RKM16" s="325"/>
      <c r="RKN16" s="325"/>
      <c r="RKO16" s="325"/>
      <c r="RKP16" s="325"/>
      <c r="RKQ16" s="325"/>
      <c r="RKR16" s="325"/>
      <c r="RKS16" s="325"/>
      <c r="RKT16" s="325"/>
      <c r="RKU16" s="325"/>
      <c r="RKV16" s="325"/>
      <c r="RKW16" s="325"/>
      <c r="RKX16" s="325"/>
      <c r="RKY16" s="325"/>
      <c r="RKZ16" s="325"/>
      <c r="RLA16" s="325"/>
      <c r="RLB16" s="325"/>
      <c r="RLC16" s="325"/>
      <c r="RLD16" s="325"/>
      <c r="RLE16" s="325"/>
      <c r="RLF16" s="325"/>
      <c r="RLG16" s="325"/>
      <c r="RLH16" s="325"/>
      <c r="RLI16" s="325"/>
      <c r="RLJ16" s="325"/>
      <c r="RLK16" s="325"/>
      <c r="RLL16" s="325"/>
      <c r="RLM16" s="325"/>
      <c r="RLN16" s="325"/>
      <c r="RLO16" s="325"/>
      <c r="RLP16" s="325"/>
      <c r="RLQ16" s="325"/>
      <c r="RLR16" s="325"/>
      <c r="RLS16" s="325"/>
      <c r="RLT16" s="325"/>
      <c r="RLU16" s="325"/>
      <c r="RLV16" s="325"/>
      <c r="RLW16" s="325"/>
      <c r="RLX16" s="325"/>
      <c r="RLY16" s="325"/>
      <c r="RLZ16" s="325"/>
      <c r="RMA16" s="325"/>
      <c r="RMB16" s="325"/>
      <c r="RMC16" s="325"/>
      <c r="RMD16" s="325"/>
      <c r="RME16" s="325"/>
      <c r="RMF16" s="325"/>
      <c r="RMG16" s="325"/>
      <c r="RMH16" s="325"/>
      <c r="RMI16" s="325"/>
      <c r="RMJ16" s="325"/>
      <c r="RMK16" s="325"/>
      <c r="RML16" s="325"/>
      <c r="RMM16" s="325"/>
      <c r="RMN16" s="325"/>
      <c r="RMO16" s="325"/>
      <c r="RMP16" s="325"/>
      <c r="RMQ16" s="325"/>
      <c r="RMR16" s="325"/>
      <c r="RMS16" s="325"/>
      <c r="RMT16" s="325"/>
      <c r="RMU16" s="325"/>
      <c r="RMV16" s="325"/>
      <c r="RMW16" s="325"/>
      <c r="RMX16" s="325"/>
      <c r="RMY16" s="325"/>
      <c r="RMZ16" s="325"/>
      <c r="RNA16" s="325"/>
      <c r="RNB16" s="325"/>
      <c r="RNC16" s="325"/>
      <c r="RND16" s="325"/>
      <c r="RNE16" s="325"/>
      <c r="RNF16" s="325"/>
      <c r="RNG16" s="325"/>
      <c r="RNH16" s="325"/>
      <c r="RNI16" s="325"/>
      <c r="RNJ16" s="325"/>
      <c r="RNK16" s="325"/>
      <c r="RNL16" s="325"/>
      <c r="RNM16" s="325"/>
      <c r="RNN16" s="325"/>
      <c r="RNO16" s="325"/>
      <c r="RNP16" s="325"/>
      <c r="RNQ16" s="325"/>
      <c r="RNR16" s="325"/>
      <c r="RNS16" s="325"/>
      <c r="RNT16" s="325"/>
      <c r="RNU16" s="325"/>
      <c r="RNV16" s="325"/>
      <c r="RNW16" s="325"/>
      <c r="RNX16" s="325"/>
      <c r="RNY16" s="325"/>
      <c r="RNZ16" s="325"/>
      <c r="ROA16" s="325"/>
      <c r="ROB16" s="325"/>
      <c r="ROC16" s="325"/>
      <c r="ROD16" s="325"/>
      <c r="ROE16" s="325"/>
      <c r="ROF16" s="325"/>
      <c r="ROG16" s="325"/>
      <c r="ROH16" s="325"/>
      <c r="ROI16" s="325"/>
      <c r="ROJ16" s="325"/>
      <c r="ROK16" s="325"/>
      <c r="ROL16" s="325"/>
      <c r="ROM16" s="325"/>
      <c r="RON16" s="325"/>
      <c r="ROO16" s="325"/>
      <c r="ROP16" s="325"/>
      <c r="ROQ16" s="325"/>
      <c r="ROR16" s="325"/>
      <c r="ROS16" s="325"/>
      <c r="ROT16" s="325"/>
      <c r="ROU16" s="325"/>
      <c r="ROV16" s="325"/>
      <c r="ROW16" s="325"/>
      <c r="ROX16" s="325"/>
      <c r="ROY16" s="325"/>
      <c r="ROZ16" s="325"/>
      <c r="RPA16" s="325"/>
      <c r="RPB16" s="325"/>
      <c r="RPC16" s="325"/>
      <c r="RPD16" s="325"/>
      <c r="RPE16" s="325"/>
      <c r="RPF16" s="325"/>
      <c r="RPG16" s="325"/>
      <c r="RPH16" s="325"/>
      <c r="RPI16" s="325"/>
      <c r="RPJ16" s="325"/>
      <c r="RPK16" s="325"/>
      <c r="RPL16" s="325"/>
      <c r="RPM16" s="325"/>
      <c r="RPN16" s="325"/>
      <c r="RPO16" s="325"/>
      <c r="RPP16" s="325"/>
      <c r="RPQ16" s="325"/>
      <c r="RPR16" s="325"/>
      <c r="RPS16" s="325"/>
      <c r="RPT16" s="325"/>
      <c r="RPU16" s="325"/>
      <c r="RPV16" s="325"/>
      <c r="RPW16" s="325"/>
      <c r="RPX16" s="325"/>
      <c r="RPY16" s="325"/>
      <c r="RPZ16" s="325"/>
      <c r="RQA16" s="325"/>
      <c r="RQB16" s="325"/>
      <c r="RQC16" s="325"/>
      <c r="RQD16" s="325"/>
      <c r="RQE16" s="325"/>
      <c r="RQF16" s="325"/>
      <c r="RQG16" s="325"/>
      <c r="RQH16" s="325"/>
      <c r="RQI16" s="325"/>
      <c r="RQJ16" s="325"/>
      <c r="RQK16" s="325"/>
      <c r="RQL16" s="325"/>
      <c r="RQM16" s="325"/>
      <c r="RQN16" s="325"/>
      <c r="RQO16" s="325"/>
      <c r="RQP16" s="325"/>
      <c r="RQQ16" s="325"/>
      <c r="RQR16" s="325"/>
      <c r="RQS16" s="325"/>
      <c r="RQT16" s="325"/>
      <c r="RQU16" s="325"/>
      <c r="RQV16" s="325"/>
      <c r="RQW16" s="325"/>
      <c r="RQX16" s="325"/>
      <c r="RQY16" s="325"/>
      <c r="RQZ16" s="325"/>
      <c r="RRA16" s="325"/>
      <c r="RRB16" s="325"/>
      <c r="RRC16" s="325"/>
      <c r="RRD16" s="325"/>
      <c r="RRE16" s="325"/>
      <c r="RRF16" s="325"/>
      <c r="RRG16" s="325"/>
      <c r="RRH16" s="325"/>
      <c r="RRI16" s="325"/>
      <c r="RRJ16" s="325"/>
      <c r="RRK16" s="325"/>
      <c r="RRL16" s="325"/>
      <c r="RRM16" s="325"/>
      <c r="RRN16" s="325"/>
      <c r="RRO16" s="325"/>
      <c r="RRP16" s="325"/>
      <c r="RRQ16" s="325"/>
      <c r="RRR16" s="325"/>
      <c r="RRS16" s="325"/>
      <c r="RRT16" s="325"/>
      <c r="RRU16" s="325"/>
      <c r="RRV16" s="325"/>
      <c r="RRW16" s="325"/>
      <c r="RRX16" s="325"/>
      <c r="RRY16" s="325"/>
      <c r="RRZ16" s="325"/>
      <c r="RSA16" s="325"/>
      <c r="RSB16" s="325"/>
      <c r="RSC16" s="325"/>
      <c r="RSD16" s="325"/>
      <c r="RSE16" s="325"/>
      <c r="RSF16" s="325"/>
      <c r="RSG16" s="325"/>
      <c r="RSH16" s="325"/>
      <c r="RSI16" s="325"/>
      <c r="RSJ16" s="325"/>
      <c r="RSK16" s="325"/>
      <c r="RSL16" s="325"/>
      <c r="RSM16" s="325"/>
      <c r="RSN16" s="325"/>
      <c r="RSO16" s="325"/>
      <c r="RSP16" s="325"/>
      <c r="RSQ16" s="325"/>
      <c r="RSR16" s="325"/>
      <c r="RSS16" s="325"/>
      <c r="RST16" s="325"/>
      <c r="RSU16" s="325"/>
      <c r="RSV16" s="325"/>
      <c r="RSW16" s="325"/>
      <c r="RSX16" s="325"/>
      <c r="RSY16" s="325"/>
      <c r="RSZ16" s="325"/>
      <c r="RTA16" s="325"/>
      <c r="RTB16" s="325"/>
      <c r="RTC16" s="325"/>
      <c r="RTD16" s="325"/>
      <c r="RTE16" s="325"/>
      <c r="RTF16" s="325"/>
      <c r="RTG16" s="325"/>
      <c r="RTH16" s="325"/>
      <c r="RTI16" s="325"/>
      <c r="RTJ16" s="325"/>
      <c r="RTK16" s="325"/>
      <c r="RTL16" s="325"/>
      <c r="RTM16" s="325"/>
      <c r="RTN16" s="325"/>
      <c r="RTO16" s="325"/>
      <c r="RTP16" s="325"/>
      <c r="RTQ16" s="325"/>
      <c r="RTR16" s="325"/>
      <c r="RTS16" s="325"/>
      <c r="RTT16" s="325"/>
      <c r="RTU16" s="325"/>
      <c r="RTV16" s="325"/>
      <c r="RTW16" s="325"/>
      <c r="RTX16" s="325"/>
      <c r="RTY16" s="325"/>
      <c r="RTZ16" s="325"/>
      <c r="RUA16" s="325"/>
      <c r="RUB16" s="325"/>
      <c r="RUC16" s="325"/>
      <c r="RUD16" s="325"/>
      <c r="RUE16" s="325"/>
      <c r="RUF16" s="325"/>
      <c r="RUG16" s="325"/>
      <c r="RUH16" s="325"/>
      <c r="RUI16" s="325"/>
      <c r="RUJ16" s="325"/>
      <c r="RUK16" s="325"/>
      <c r="RUL16" s="325"/>
      <c r="RUM16" s="325"/>
      <c r="RUN16" s="325"/>
      <c r="RUO16" s="325"/>
      <c r="RUP16" s="325"/>
      <c r="RUQ16" s="325"/>
      <c r="RUR16" s="325"/>
      <c r="RUS16" s="325"/>
      <c r="RUT16" s="325"/>
      <c r="RUU16" s="325"/>
      <c r="RUV16" s="325"/>
      <c r="RUW16" s="325"/>
      <c r="RUX16" s="325"/>
      <c r="RUY16" s="325"/>
      <c r="RUZ16" s="325"/>
      <c r="RVA16" s="325"/>
      <c r="RVB16" s="325"/>
      <c r="RVC16" s="325"/>
      <c r="RVD16" s="325"/>
      <c r="RVE16" s="325"/>
      <c r="RVF16" s="325"/>
      <c r="RVG16" s="325"/>
      <c r="RVH16" s="325"/>
      <c r="RVI16" s="325"/>
      <c r="RVJ16" s="325"/>
      <c r="RVK16" s="325"/>
      <c r="RVL16" s="325"/>
      <c r="RVM16" s="325"/>
      <c r="RVN16" s="325"/>
      <c r="RVO16" s="325"/>
      <c r="RVP16" s="325"/>
      <c r="RVQ16" s="325"/>
      <c r="RVR16" s="325"/>
      <c r="RVS16" s="325"/>
      <c r="RVT16" s="325"/>
      <c r="RVU16" s="325"/>
      <c r="RVV16" s="325"/>
      <c r="RVW16" s="325"/>
      <c r="RVX16" s="325"/>
      <c r="RVY16" s="325"/>
      <c r="RVZ16" s="325"/>
      <c r="RWA16" s="325"/>
      <c r="RWB16" s="325"/>
      <c r="RWC16" s="325"/>
      <c r="RWD16" s="325"/>
      <c r="RWE16" s="325"/>
      <c r="RWF16" s="325"/>
      <c r="RWG16" s="325"/>
      <c r="RWH16" s="325"/>
      <c r="RWI16" s="325"/>
      <c r="RWJ16" s="325"/>
      <c r="RWK16" s="325"/>
      <c r="RWL16" s="325"/>
      <c r="RWM16" s="325"/>
      <c r="RWN16" s="325"/>
      <c r="RWO16" s="325"/>
      <c r="RWP16" s="325"/>
      <c r="RWQ16" s="325"/>
      <c r="RWR16" s="325"/>
      <c r="RWS16" s="325"/>
      <c r="RWT16" s="325"/>
      <c r="RWU16" s="325"/>
      <c r="RWV16" s="325"/>
      <c r="RWW16" s="325"/>
      <c r="RWX16" s="325"/>
      <c r="RWY16" s="325"/>
      <c r="RWZ16" s="325"/>
      <c r="RXA16" s="325"/>
      <c r="RXB16" s="325"/>
      <c r="RXC16" s="325"/>
      <c r="RXD16" s="325"/>
      <c r="RXE16" s="325"/>
      <c r="RXF16" s="325"/>
      <c r="RXG16" s="325"/>
      <c r="RXH16" s="325"/>
      <c r="RXI16" s="325"/>
      <c r="RXJ16" s="325"/>
      <c r="RXK16" s="325"/>
      <c r="RXL16" s="325"/>
      <c r="RXM16" s="325"/>
      <c r="RXN16" s="325"/>
      <c r="RXO16" s="325"/>
      <c r="RXP16" s="325"/>
      <c r="RXQ16" s="325"/>
      <c r="RXR16" s="325"/>
      <c r="RXS16" s="325"/>
      <c r="RXT16" s="325"/>
      <c r="RXU16" s="325"/>
      <c r="RXV16" s="325"/>
      <c r="RXW16" s="325"/>
      <c r="RXX16" s="325"/>
      <c r="RXY16" s="325"/>
      <c r="RXZ16" s="325"/>
      <c r="RYA16" s="325"/>
      <c r="RYB16" s="325"/>
      <c r="RYC16" s="325"/>
      <c r="RYD16" s="325"/>
      <c r="RYE16" s="325"/>
      <c r="RYF16" s="325"/>
      <c r="RYG16" s="325"/>
      <c r="RYH16" s="325"/>
      <c r="RYI16" s="325"/>
      <c r="RYJ16" s="325"/>
      <c r="RYK16" s="325"/>
      <c r="RYL16" s="325"/>
      <c r="RYM16" s="325"/>
      <c r="RYN16" s="325"/>
      <c r="RYO16" s="325"/>
      <c r="RYP16" s="325"/>
      <c r="RYQ16" s="325"/>
      <c r="RYR16" s="325"/>
      <c r="RYS16" s="325"/>
      <c r="RYT16" s="325"/>
      <c r="RYU16" s="325"/>
      <c r="RYV16" s="325"/>
      <c r="RYW16" s="325"/>
      <c r="RYX16" s="325"/>
      <c r="RYY16" s="325"/>
      <c r="RYZ16" s="325"/>
      <c r="RZA16" s="325"/>
      <c r="RZB16" s="325"/>
      <c r="RZC16" s="325"/>
      <c r="RZD16" s="325"/>
      <c r="RZE16" s="325"/>
      <c r="RZF16" s="325"/>
      <c r="RZG16" s="325"/>
      <c r="RZH16" s="325"/>
      <c r="RZI16" s="325"/>
      <c r="RZJ16" s="325"/>
      <c r="RZK16" s="325"/>
      <c r="RZL16" s="325"/>
      <c r="RZM16" s="325"/>
      <c r="RZN16" s="325"/>
      <c r="RZO16" s="325"/>
      <c r="RZP16" s="325"/>
      <c r="RZQ16" s="325"/>
      <c r="RZR16" s="325"/>
      <c r="RZS16" s="325"/>
      <c r="RZT16" s="325"/>
      <c r="RZU16" s="325"/>
      <c r="RZV16" s="325"/>
      <c r="RZW16" s="325"/>
      <c r="RZX16" s="325"/>
      <c r="RZY16" s="325"/>
      <c r="RZZ16" s="325"/>
      <c r="SAA16" s="325"/>
      <c r="SAB16" s="325"/>
      <c r="SAC16" s="325"/>
      <c r="SAD16" s="325"/>
      <c r="SAE16" s="325"/>
      <c r="SAF16" s="325"/>
      <c r="SAG16" s="325"/>
      <c r="SAH16" s="325"/>
      <c r="SAI16" s="325"/>
      <c r="SAJ16" s="325"/>
      <c r="SAK16" s="325"/>
      <c r="SAL16" s="325"/>
      <c r="SAM16" s="325"/>
      <c r="SAN16" s="325"/>
      <c r="SAO16" s="325"/>
      <c r="SAP16" s="325"/>
      <c r="SAQ16" s="325"/>
      <c r="SAR16" s="325"/>
      <c r="SAS16" s="325"/>
      <c r="SAT16" s="325"/>
      <c r="SAU16" s="325"/>
      <c r="SAV16" s="325"/>
      <c r="SAW16" s="325"/>
      <c r="SAX16" s="325"/>
      <c r="SAY16" s="325"/>
      <c r="SAZ16" s="325"/>
      <c r="SBA16" s="325"/>
      <c r="SBB16" s="325"/>
      <c r="SBC16" s="325"/>
      <c r="SBD16" s="325"/>
      <c r="SBE16" s="325"/>
      <c r="SBF16" s="325"/>
      <c r="SBG16" s="325"/>
      <c r="SBH16" s="325"/>
      <c r="SBI16" s="325"/>
      <c r="SBJ16" s="325"/>
      <c r="SBK16" s="325"/>
      <c r="SBL16" s="325"/>
      <c r="SBM16" s="325"/>
      <c r="SBN16" s="325"/>
      <c r="SBO16" s="325"/>
      <c r="SBP16" s="325"/>
      <c r="SBQ16" s="325"/>
      <c r="SBR16" s="325"/>
      <c r="SBS16" s="325"/>
      <c r="SBT16" s="325"/>
      <c r="SBU16" s="325"/>
      <c r="SBV16" s="325"/>
      <c r="SBW16" s="325"/>
      <c r="SBX16" s="325"/>
      <c r="SBY16" s="325"/>
      <c r="SBZ16" s="325"/>
      <c r="SCA16" s="325"/>
      <c r="SCB16" s="325"/>
      <c r="SCC16" s="325"/>
      <c r="SCD16" s="325"/>
      <c r="SCE16" s="325"/>
      <c r="SCF16" s="325"/>
      <c r="SCG16" s="325"/>
      <c r="SCH16" s="325"/>
      <c r="SCI16" s="325"/>
      <c r="SCJ16" s="325"/>
      <c r="SCK16" s="325"/>
      <c r="SCL16" s="325"/>
      <c r="SCM16" s="325"/>
      <c r="SCN16" s="325"/>
      <c r="SCO16" s="325"/>
      <c r="SCP16" s="325"/>
      <c r="SCQ16" s="325"/>
      <c r="SCR16" s="325"/>
      <c r="SCS16" s="325"/>
      <c r="SCT16" s="325"/>
      <c r="SCU16" s="325"/>
      <c r="SCV16" s="325"/>
      <c r="SCW16" s="325"/>
      <c r="SCX16" s="325"/>
      <c r="SCY16" s="325"/>
      <c r="SCZ16" s="325"/>
      <c r="SDA16" s="325"/>
      <c r="SDB16" s="325"/>
      <c r="SDC16" s="325"/>
      <c r="SDD16" s="325"/>
      <c r="SDE16" s="325"/>
      <c r="SDF16" s="325"/>
      <c r="SDG16" s="325"/>
      <c r="SDH16" s="325"/>
      <c r="SDI16" s="325"/>
      <c r="SDJ16" s="325"/>
      <c r="SDK16" s="325"/>
      <c r="SDL16" s="325"/>
      <c r="SDM16" s="325"/>
      <c r="SDN16" s="325"/>
      <c r="SDO16" s="325"/>
      <c r="SDP16" s="325"/>
      <c r="SDQ16" s="325"/>
      <c r="SDR16" s="325"/>
      <c r="SDS16" s="325"/>
      <c r="SDT16" s="325"/>
      <c r="SDU16" s="325"/>
      <c r="SDV16" s="325"/>
      <c r="SDW16" s="325"/>
      <c r="SDX16" s="325"/>
      <c r="SDY16" s="325"/>
      <c r="SDZ16" s="325"/>
      <c r="SEA16" s="325"/>
      <c r="SEB16" s="325"/>
      <c r="SEC16" s="325"/>
      <c r="SED16" s="325"/>
      <c r="SEE16" s="325"/>
      <c r="SEF16" s="325"/>
      <c r="SEG16" s="325"/>
      <c r="SEH16" s="325"/>
      <c r="SEI16" s="325"/>
      <c r="SEJ16" s="325"/>
      <c r="SEK16" s="325"/>
      <c r="SEL16" s="325"/>
      <c r="SEM16" s="325"/>
      <c r="SEN16" s="325"/>
      <c r="SEO16" s="325"/>
      <c r="SEP16" s="325"/>
      <c r="SEQ16" s="325"/>
      <c r="SER16" s="325"/>
      <c r="SES16" s="325"/>
      <c r="SET16" s="325"/>
      <c r="SEU16" s="325"/>
      <c r="SEV16" s="325"/>
      <c r="SEW16" s="325"/>
      <c r="SEX16" s="325"/>
      <c r="SEY16" s="325"/>
      <c r="SEZ16" s="325"/>
      <c r="SFA16" s="325"/>
      <c r="SFB16" s="325"/>
      <c r="SFC16" s="325"/>
      <c r="SFD16" s="325"/>
      <c r="SFE16" s="325"/>
      <c r="SFF16" s="325"/>
      <c r="SFG16" s="325"/>
      <c r="SFH16" s="325"/>
      <c r="SFI16" s="325"/>
      <c r="SFJ16" s="325"/>
      <c r="SFK16" s="325"/>
      <c r="SFL16" s="325"/>
      <c r="SFM16" s="325"/>
      <c r="SFN16" s="325"/>
      <c r="SFO16" s="325"/>
      <c r="SFP16" s="325"/>
      <c r="SFQ16" s="325"/>
      <c r="SFR16" s="325"/>
      <c r="SFS16" s="325"/>
      <c r="SFT16" s="325"/>
      <c r="SFU16" s="325"/>
      <c r="SFV16" s="325"/>
      <c r="SFW16" s="325"/>
      <c r="SFX16" s="325"/>
      <c r="SFY16" s="325"/>
      <c r="SFZ16" s="325"/>
      <c r="SGA16" s="325"/>
      <c r="SGB16" s="325"/>
      <c r="SGC16" s="325"/>
      <c r="SGD16" s="325"/>
      <c r="SGE16" s="325"/>
      <c r="SGF16" s="325"/>
      <c r="SGG16" s="325"/>
      <c r="SGH16" s="325"/>
      <c r="SGI16" s="325"/>
      <c r="SGJ16" s="325"/>
      <c r="SGK16" s="325"/>
      <c r="SGL16" s="325"/>
      <c r="SGM16" s="325"/>
      <c r="SGN16" s="325"/>
      <c r="SGO16" s="325"/>
      <c r="SGP16" s="325"/>
      <c r="SGQ16" s="325"/>
      <c r="SGR16" s="325"/>
      <c r="SGS16" s="325"/>
      <c r="SGT16" s="325"/>
      <c r="SGU16" s="325"/>
      <c r="SGV16" s="325"/>
      <c r="SGW16" s="325"/>
      <c r="SGX16" s="325"/>
      <c r="SGY16" s="325"/>
      <c r="SGZ16" s="325"/>
      <c r="SHA16" s="325"/>
      <c r="SHB16" s="325"/>
      <c r="SHC16" s="325"/>
      <c r="SHD16" s="325"/>
      <c r="SHE16" s="325"/>
      <c r="SHF16" s="325"/>
      <c r="SHG16" s="325"/>
      <c r="SHH16" s="325"/>
      <c r="SHI16" s="325"/>
      <c r="SHJ16" s="325"/>
      <c r="SHK16" s="325"/>
      <c r="SHL16" s="325"/>
      <c r="SHM16" s="325"/>
      <c r="SHN16" s="325"/>
      <c r="SHO16" s="325"/>
      <c r="SHP16" s="325"/>
      <c r="SHQ16" s="325"/>
      <c r="SHR16" s="325"/>
      <c r="SHS16" s="325"/>
      <c r="SHT16" s="325"/>
      <c r="SHU16" s="325"/>
      <c r="SHV16" s="325"/>
      <c r="SHW16" s="325"/>
      <c r="SHX16" s="325"/>
      <c r="SHY16" s="325"/>
      <c r="SHZ16" s="325"/>
      <c r="SIA16" s="325"/>
      <c r="SIB16" s="325"/>
      <c r="SIC16" s="325"/>
      <c r="SID16" s="325"/>
      <c r="SIE16" s="325"/>
      <c r="SIF16" s="325"/>
      <c r="SIG16" s="325"/>
      <c r="SIH16" s="325"/>
      <c r="SII16" s="325"/>
      <c r="SIJ16" s="325"/>
      <c r="SIK16" s="325"/>
      <c r="SIL16" s="325"/>
      <c r="SIM16" s="325"/>
      <c r="SIN16" s="325"/>
      <c r="SIO16" s="325"/>
      <c r="SIP16" s="325"/>
      <c r="SIQ16" s="325"/>
      <c r="SIR16" s="325"/>
      <c r="SIS16" s="325"/>
      <c r="SIT16" s="325"/>
      <c r="SIU16" s="325"/>
      <c r="SIV16" s="325"/>
      <c r="SIW16" s="325"/>
      <c r="SIX16" s="325"/>
      <c r="SIY16" s="325"/>
      <c r="SIZ16" s="325"/>
      <c r="SJA16" s="325"/>
      <c r="SJB16" s="325"/>
      <c r="SJC16" s="325"/>
      <c r="SJD16" s="325"/>
      <c r="SJE16" s="325"/>
      <c r="SJF16" s="325"/>
      <c r="SJG16" s="325"/>
      <c r="SJH16" s="325"/>
      <c r="SJI16" s="325"/>
      <c r="SJJ16" s="325"/>
      <c r="SJK16" s="325"/>
      <c r="SJL16" s="325"/>
      <c r="SJM16" s="325"/>
      <c r="SJN16" s="325"/>
      <c r="SJO16" s="325"/>
      <c r="SJP16" s="325"/>
      <c r="SJQ16" s="325"/>
      <c r="SJR16" s="325"/>
      <c r="SJS16" s="325"/>
      <c r="SJT16" s="325"/>
      <c r="SJU16" s="325"/>
      <c r="SJV16" s="325"/>
      <c r="SJW16" s="325"/>
      <c r="SJX16" s="325"/>
      <c r="SJY16" s="325"/>
      <c r="SJZ16" s="325"/>
      <c r="SKA16" s="325"/>
      <c r="SKB16" s="325"/>
      <c r="SKC16" s="325"/>
      <c r="SKD16" s="325"/>
      <c r="SKE16" s="325"/>
      <c r="SKF16" s="325"/>
      <c r="SKG16" s="325"/>
      <c r="SKH16" s="325"/>
      <c r="SKI16" s="325"/>
      <c r="SKJ16" s="325"/>
      <c r="SKK16" s="325"/>
      <c r="SKL16" s="325"/>
      <c r="SKM16" s="325"/>
      <c r="SKN16" s="325"/>
      <c r="SKO16" s="325"/>
      <c r="SKP16" s="325"/>
      <c r="SKQ16" s="325"/>
      <c r="SKR16" s="325"/>
      <c r="SKS16" s="325"/>
      <c r="SKT16" s="325"/>
      <c r="SKU16" s="325"/>
      <c r="SKV16" s="325"/>
      <c r="SKW16" s="325"/>
      <c r="SKX16" s="325"/>
      <c r="SKY16" s="325"/>
      <c r="SKZ16" s="325"/>
      <c r="SLA16" s="325"/>
      <c r="SLB16" s="325"/>
      <c r="SLC16" s="325"/>
      <c r="SLD16" s="325"/>
      <c r="SLE16" s="325"/>
      <c r="SLF16" s="325"/>
      <c r="SLG16" s="325"/>
      <c r="SLH16" s="325"/>
      <c r="SLI16" s="325"/>
      <c r="SLJ16" s="325"/>
      <c r="SLK16" s="325"/>
      <c r="SLL16" s="325"/>
      <c r="SLM16" s="325"/>
      <c r="SLN16" s="325"/>
      <c r="SLO16" s="325"/>
      <c r="SLP16" s="325"/>
      <c r="SLQ16" s="325"/>
      <c r="SLR16" s="325"/>
      <c r="SLS16" s="325"/>
      <c r="SLT16" s="325"/>
      <c r="SLU16" s="325"/>
      <c r="SLV16" s="325"/>
      <c r="SLW16" s="325"/>
      <c r="SLX16" s="325"/>
      <c r="SLY16" s="325"/>
      <c r="SLZ16" s="325"/>
      <c r="SMA16" s="325"/>
      <c r="SMB16" s="325"/>
      <c r="SMC16" s="325"/>
      <c r="SMD16" s="325"/>
      <c r="SME16" s="325"/>
      <c r="SMF16" s="325"/>
      <c r="SMG16" s="325"/>
      <c r="SMH16" s="325"/>
      <c r="SMI16" s="325"/>
      <c r="SMJ16" s="325"/>
      <c r="SMK16" s="325"/>
      <c r="SML16" s="325"/>
      <c r="SMM16" s="325"/>
      <c r="SMN16" s="325"/>
      <c r="SMO16" s="325"/>
      <c r="SMP16" s="325"/>
      <c r="SMQ16" s="325"/>
      <c r="SMR16" s="325"/>
      <c r="SMS16" s="325"/>
      <c r="SMT16" s="325"/>
      <c r="SMU16" s="325"/>
      <c r="SMV16" s="325"/>
      <c r="SMW16" s="325"/>
      <c r="SMX16" s="325"/>
      <c r="SMY16" s="325"/>
      <c r="SMZ16" s="325"/>
      <c r="SNA16" s="325"/>
      <c r="SNB16" s="325"/>
      <c r="SNC16" s="325"/>
      <c r="SND16" s="325"/>
      <c r="SNE16" s="325"/>
      <c r="SNF16" s="325"/>
      <c r="SNG16" s="325"/>
      <c r="SNH16" s="325"/>
      <c r="SNI16" s="325"/>
      <c r="SNJ16" s="325"/>
      <c r="SNK16" s="325"/>
      <c r="SNL16" s="325"/>
      <c r="SNM16" s="325"/>
      <c r="SNN16" s="325"/>
      <c r="SNO16" s="325"/>
      <c r="SNP16" s="325"/>
      <c r="SNQ16" s="325"/>
      <c r="SNR16" s="325"/>
      <c r="SNS16" s="325"/>
      <c r="SNT16" s="325"/>
      <c r="SNU16" s="325"/>
      <c r="SNV16" s="325"/>
      <c r="SNW16" s="325"/>
      <c r="SNX16" s="325"/>
      <c r="SNY16" s="325"/>
      <c r="SNZ16" s="325"/>
      <c r="SOA16" s="325"/>
      <c r="SOB16" s="325"/>
      <c r="SOC16" s="325"/>
      <c r="SOD16" s="325"/>
      <c r="SOE16" s="325"/>
      <c r="SOF16" s="325"/>
      <c r="SOG16" s="325"/>
      <c r="SOH16" s="325"/>
      <c r="SOI16" s="325"/>
      <c r="SOJ16" s="325"/>
      <c r="SOK16" s="325"/>
      <c r="SOL16" s="325"/>
      <c r="SOM16" s="325"/>
      <c r="SON16" s="325"/>
      <c r="SOO16" s="325"/>
      <c r="SOP16" s="325"/>
      <c r="SOQ16" s="325"/>
      <c r="SOR16" s="325"/>
      <c r="SOS16" s="325"/>
      <c r="SOT16" s="325"/>
      <c r="SOU16" s="325"/>
      <c r="SOV16" s="325"/>
      <c r="SOW16" s="325"/>
      <c r="SOX16" s="325"/>
      <c r="SOY16" s="325"/>
      <c r="SOZ16" s="325"/>
      <c r="SPA16" s="325"/>
      <c r="SPB16" s="325"/>
      <c r="SPC16" s="325"/>
      <c r="SPD16" s="325"/>
      <c r="SPE16" s="325"/>
      <c r="SPF16" s="325"/>
      <c r="SPG16" s="325"/>
      <c r="SPH16" s="325"/>
      <c r="SPI16" s="325"/>
      <c r="SPJ16" s="325"/>
      <c r="SPK16" s="325"/>
      <c r="SPL16" s="325"/>
      <c r="SPM16" s="325"/>
      <c r="SPN16" s="325"/>
      <c r="SPO16" s="325"/>
      <c r="SPP16" s="325"/>
      <c r="SPQ16" s="325"/>
      <c r="SPR16" s="325"/>
      <c r="SPS16" s="325"/>
      <c r="SPT16" s="325"/>
      <c r="SPU16" s="325"/>
      <c r="SPV16" s="325"/>
      <c r="SPW16" s="325"/>
      <c r="SPX16" s="325"/>
      <c r="SPY16" s="325"/>
      <c r="SPZ16" s="325"/>
      <c r="SQA16" s="325"/>
      <c r="SQB16" s="325"/>
      <c r="SQC16" s="325"/>
      <c r="SQD16" s="325"/>
      <c r="SQE16" s="325"/>
      <c r="SQF16" s="325"/>
      <c r="SQG16" s="325"/>
      <c r="SQH16" s="325"/>
      <c r="SQI16" s="325"/>
      <c r="SQJ16" s="325"/>
      <c r="SQK16" s="325"/>
      <c r="SQL16" s="325"/>
      <c r="SQM16" s="325"/>
      <c r="SQN16" s="325"/>
      <c r="SQO16" s="325"/>
      <c r="SQP16" s="325"/>
      <c r="SQQ16" s="325"/>
      <c r="SQR16" s="325"/>
      <c r="SQS16" s="325"/>
      <c r="SQT16" s="325"/>
      <c r="SQU16" s="325"/>
      <c r="SQV16" s="325"/>
      <c r="SQW16" s="325"/>
      <c r="SQX16" s="325"/>
      <c r="SQY16" s="325"/>
      <c r="SQZ16" s="325"/>
      <c r="SRA16" s="325"/>
      <c r="SRB16" s="325"/>
      <c r="SRC16" s="325"/>
      <c r="SRD16" s="325"/>
      <c r="SRE16" s="325"/>
      <c r="SRF16" s="325"/>
      <c r="SRG16" s="325"/>
      <c r="SRH16" s="325"/>
      <c r="SRI16" s="325"/>
      <c r="SRJ16" s="325"/>
      <c r="SRK16" s="325"/>
      <c r="SRL16" s="325"/>
      <c r="SRM16" s="325"/>
      <c r="SRN16" s="325"/>
      <c r="SRO16" s="325"/>
      <c r="SRP16" s="325"/>
      <c r="SRQ16" s="325"/>
      <c r="SRR16" s="325"/>
      <c r="SRS16" s="325"/>
      <c r="SRT16" s="325"/>
      <c r="SRU16" s="325"/>
      <c r="SRV16" s="325"/>
      <c r="SRW16" s="325"/>
      <c r="SRX16" s="325"/>
      <c r="SRY16" s="325"/>
      <c r="SRZ16" s="325"/>
      <c r="SSA16" s="325"/>
      <c r="SSB16" s="325"/>
      <c r="SSC16" s="325"/>
      <c r="SSD16" s="325"/>
      <c r="SSE16" s="325"/>
      <c r="SSF16" s="325"/>
      <c r="SSG16" s="325"/>
      <c r="SSH16" s="325"/>
      <c r="SSI16" s="325"/>
      <c r="SSJ16" s="325"/>
      <c r="SSK16" s="325"/>
      <c r="SSL16" s="325"/>
      <c r="SSM16" s="325"/>
      <c r="SSN16" s="325"/>
      <c r="SSO16" s="325"/>
      <c r="SSP16" s="325"/>
      <c r="SSQ16" s="325"/>
      <c r="SSR16" s="325"/>
      <c r="SSS16" s="325"/>
      <c r="SST16" s="325"/>
      <c r="SSU16" s="325"/>
      <c r="SSV16" s="325"/>
      <c r="SSW16" s="325"/>
      <c r="SSX16" s="325"/>
      <c r="SSY16" s="325"/>
      <c r="SSZ16" s="325"/>
      <c r="STA16" s="325"/>
      <c r="STB16" s="325"/>
      <c r="STC16" s="325"/>
      <c r="STD16" s="325"/>
      <c r="STE16" s="325"/>
      <c r="STF16" s="325"/>
      <c r="STG16" s="325"/>
      <c r="STH16" s="325"/>
      <c r="STI16" s="325"/>
      <c r="STJ16" s="325"/>
      <c r="STK16" s="325"/>
      <c r="STL16" s="325"/>
      <c r="STM16" s="325"/>
      <c r="STN16" s="325"/>
      <c r="STO16" s="325"/>
      <c r="STP16" s="325"/>
      <c r="STQ16" s="325"/>
      <c r="STR16" s="325"/>
      <c r="STS16" s="325"/>
      <c r="STT16" s="325"/>
      <c r="STU16" s="325"/>
      <c r="STV16" s="325"/>
      <c r="STW16" s="325"/>
      <c r="STX16" s="325"/>
      <c r="STY16" s="325"/>
      <c r="STZ16" s="325"/>
      <c r="SUA16" s="325"/>
      <c r="SUB16" s="325"/>
      <c r="SUC16" s="325"/>
      <c r="SUD16" s="325"/>
      <c r="SUE16" s="325"/>
      <c r="SUF16" s="325"/>
      <c r="SUG16" s="325"/>
      <c r="SUH16" s="325"/>
      <c r="SUI16" s="325"/>
      <c r="SUJ16" s="325"/>
      <c r="SUK16" s="325"/>
      <c r="SUL16" s="325"/>
      <c r="SUM16" s="325"/>
      <c r="SUN16" s="325"/>
      <c r="SUO16" s="325"/>
      <c r="SUP16" s="325"/>
      <c r="SUQ16" s="325"/>
      <c r="SUR16" s="325"/>
      <c r="SUS16" s="325"/>
      <c r="SUT16" s="325"/>
      <c r="SUU16" s="325"/>
      <c r="SUV16" s="325"/>
      <c r="SUW16" s="325"/>
      <c r="SUX16" s="325"/>
      <c r="SUY16" s="325"/>
      <c r="SUZ16" s="325"/>
      <c r="SVA16" s="325"/>
      <c r="SVB16" s="325"/>
      <c r="SVC16" s="325"/>
      <c r="SVD16" s="325"/>
      <c r="SVE16" s="325"/>
      <c r="SVF16" s="325"/>
      <c r="SVG16" s="325"/>
      <c r="SVH16" s="325"/>
      <c r="SVI16" s="325"/>
      <c r="SVJ16" s="325"/>
      <c r="SVK16" s="325"/>
      <c r="SVL16" s="325"/>
      <c r="SVM16" s="325"/>
      <c r="SVN16" s="325"/>
      <c r="SVO16" s="325"/>
      <c r="SVP16" s="325"/>
      <c r="SVQ16" s="325"/>
      <c r="SVR16" s="325"/>
      <c r="SVS16" s="325"/>
      <c r="SVT16" s="325"/>
      <c r="SVU16" s="325"/>
      <c r="SVV16" s="325"/>
      <c r="SVW16" s="325"/>
      <c r="SVX16" s="325"/>
      <c r="SVY16" s="325"/>
      <c r="SVZ16" s="325"/>
      <c r="SWA16" s="325"/>
      <c r="SWB16" s="325"/>
      <c r="SWC16" s="325"/>
      <c r="SWD16" s="325"/>
      <c r="SWE16" s="325"/>
      <c r="SWF16" s="325"/>
      <c r="SWG16" s="325"/>
      <c r="SWH16" s="325"/>
      <c r="SWI16" s="325"/>
      <c r="SWJ16" s="325"/>
      <c r="SWK16" s="325"/>
      <c r="SWL16" s="325"/>
      <c r="SWM16" s="325"/>
      <c r="SWN16" s="325"/>
      <c r="SWO16" s="325"/>
      <c r="SWP16" s="325"/>
      <c r="SWQ16" s="325"/>
      <c r="SWR16" s="325"/>
      <c r="SWS16" s="325"/>
      <c r="SWT16" s="325"/>
      <c r="SWU16" s="325"/>
      <c r="SWV16" s="325"/>
      <c r="SWW16" s="325"/>
      <c r="SWX16" s="325"/>
      <c r="SWY16" s="325"/>
      <c r="SWZ16" s="325"/>
      <c r="SXA16" s="325"/>
      <c r="SXB16" s="325"/>
      <c r="SXC16" s="325"/>
      <c r="SXD16" s="325"/>
      <c r="SXE16" s="325"/>
      <c r="SXF16" s="325"/>
      <c r="SXG16" s="325"/>
      <c r="SXH16" s="325"/>
      <c r="SXI16" s="325"/>
      <c r="SXJ16" s="325"/>
      <c r="SXK16" s="325"/>
      <c r="SXL16" s="325"/>
      <c r="SXM16" s="325"/>
      <c r="SXN16" s="325"/>
      <c r="SXO16" s="325"/>
      <c r="SXP16" s="325"/>
      <c r="SXQ16" s="325"/>
      <c r="SXR16" s="325"/>
      <c r="SXS16" s="325"/>
      <c r="SXT16" s="325"/>
      <c r="SXU16" s="325"/>
      <c r="SXV16" s="325"/>
      <c r="SXW16" s="325"/>
      <c r="SXX16" s="325"/>
      <c r="SXY16" s="325"/>
      <c r="SXZ16" s="325"/>
      <c r="SYA16" s="325"/>
      <c r="SYB16" s="325"/>
      <c r="SYC16" s="325"/>
      <c r="SYD16" s="325"/>
      <c r="SYE16" s="325"/>
      <c r="SYF16" s="325"/>
      <c r="SYG16" s="325"/>
      <c r="SYH16" s="325"/>
      <c r="SYI16" s="325"/>
      <c r="SYJ16" s="325"/>
      <c r="SYK16" s="325"/>
      <c r="SYL16" s="325"/>
      <c r="SYM16" s="325"/>
      <c r="SYN16" s="325"/>
      <c r="SYO16" s="325"/>
      <c r="SYP16" s="325"/>
      <c r="SYQ16" s="325"/>
      <c r="SYR16" s="325"/>
      <c r="SYS16" s="325"/>
      <c r="SYT16" s="325"/>
      <c r="SYU16" s="325"/>
      <c r="SYV16" s="325"/>
      <c r="SYW16" s="325"/>
      <c r="SYX16" s="325"/>
      <c r="SYY16" s="325"/>
      <c r="SYZ16" s="325"/>
      <c r="SZA16" s="325"/>
      <c r="SZB16" s="325"/>
      <c r="SZC16" s="325"/>
      <c r="SZD16" s="325"/>
      <c r="SZE16" s="325"/>
      <c r="SZF16" s="325"/>
      <c r="SZG16" s="325"/>
      <c r="SZH16" s="325"/>
      <c r="SZI16" s="325"/>
      <c r="SZJ16" s="325"/>
      <c r="SZK16" s="325"/>
      <c r="SZL16" s="325"/>
      <c r="SZM16" s="325"/>
      <c r="SZN16" s="325"/>
      <c r="SZO16" s="325"/>
      <c r="SZP16" s="325"/>
      <c r="SZQ16" s="325"/>
      <c r="SZR16" s="325"/>
      <c r="SZS16" s="325"/>
      <c r="SZT16" s="325"/>
      <c r="SZU16" s="325"/>
      <c r="SZV16" s="325"/>
      <c r="SZW16" s="325"/>
      <c r="SZX16" s="325"/>
      <c r="SZY16" s="325"/>
      <c r="SZZ16" s="325"/>
      <c r="TAA16" s="325"/>
      <c r="TAB16" s="325"/>
      <c r="TAC16" s="325"/>
      <c r="TAD16" s="325"/>
      <c r="TAE16" s="325"/>
      <c r="TAF16" s="325"/>
      <c r="TAG16" s="325"/>
      <c r="TAH16" s="325"/>
      <c r="TAI16" s="325"/>
      <c r="TAJ16" s="325"/>
      <c r="TAK16" s="325"/>
      <c r="TAL16" s="325"/>
      <c r="TAM16" s="325"/>
      <c r="TAN16" s="325"/>
      <c r="TAO16" s="325"/>
      <c r="TAP16" s="325"/>
      <c r="TAQ16" s="325"/>
      <c r="TAR16" s="325"/>
      <c r="TAS16" s="325"/>
      <c r="TAT16" s="325"/>
      <c r="TAU16" s="325"/>
      <c r="TAV16" s="325"/>
      <c r="TAW16" s="325"/>
      <c r="TAX16" s="325"/>
      <c r="TAY16" s="325"/>
      <c r="TAZ16" s="325"/>
      <c r="TBA16" s="325"/>
      <c r="TBB16" s="325"/>
      <c r="TBC16" s="325"/>
      <c r="TBD16" s="325"/>
      <c r="TBE16" s="325"/>
      <c r="TBF16" s="325"/>
      <c r="TBG16" s="325"/>
      <c r="TBH16" s="325"/>
      <c r="TBI16" s="325"/>
      <c r="TBJ16" s="325"/>
      <c r="TBK16" s="325"/>
      <c r="TBL16" s="325"/>
      <c r="TBM16" s="325"/>
      <c r="TBN16" s="325"/>
      <c r="TBO16" s="325"/>
      <c r="TBP16" s="325"/>
      <c r="TBQ16" s="325"/>
      <c r="TBR16" s="325"/>
      <c r="TBS16" s="325"/>
      <c r="TBT16" s="325"/>
      <c r="TBU16" s="325"/>
      <c r="TBV16" s="325"/>
      <c r="TBW16" s="325"/>
      <c r="TBX16" s="325"/>
      <c r="TBY16" s="325"/>
      <c r="TBZ16" s="325"/>
      <c r="TCA16" s="325"/>
      <c r="TCB16" s="325"/>
      <c r="TCC16" s="325"/>
      <c r="TCD16" s="325"/>
      <c r="TCE16" s="325"/>
      <c r="TCF16" s="325"/>
      <c r="TCG16" s="325"/>
      <c r="TCH16" s="325"/>
      <c r="TCI16" s="325"/>
      <c r="TCJ16" s="325"/>
      <c r="TCK16" s="325"/>
      <c r="TCL16" s="325"/>
      <c r="TCM16" s="325"/>
      <c r="TCN16" s="325"/>
      <c r="TCO16" s="325"/>
      <c r="TCP16" s="325"/>
      <c r="TCQ16" s="325"/>
      <c r="TCR16" s="325"/>
      <c r="TCS16" s="325"/>
      <c r="TCT16" s="325"/>
      <c r="TCU16" s="325"/>
      <c r="TCV16" s="325"/>
      <c r="TCW16" s="325"/>
      <c r="TCX16" s="325"/>
      <c r="TCY16" s="325"/>
      <c r="TCZ16" s="325"/>
      <c r="TDA16" s="325"/>
      <c r="TDB16" s="325"/>
      <c r="TDC16" s="325"/>
      <c r="TDD16" s="325"/>
      <c r="TDE16" s="325"/>
      <c r="TDF16" s="325"/>
      <c r="TDG16" s="325"/>
      <c r="TDH16" s="325"/>
      <c r="TDI16" s="325"/>
      <c r="TDJ16" s="325"/>
      <c r="TDK16" s="325"/>
      <c r="TDL16" s="325"/>
      <c r="TDM16" s="325"/>
      <c r="TDN16" s="325"/>
      <c r="TDO16" s="325"/>
      <c r="TDP16" s="325"/>
      <c r="TDQ16" s="325"/>
      <c r="TDR16" s="325"/>
      <c r="TDS16" s="325"/>
      <c r="TDT16" s="325"/>
      <c r="TDU16" s="325"/>
      <c r="TDV16" s="325"/>
      <c r="TDW16" s="325"/>
      <c r="TDX16" s="325"/>
      <c r="TDY16" s="325"/>
      <c r="TDZ16" s="325"/>
      <c r="TEA16" s="325"/>
      <c r="TEB16" s="325"/>
      <c r="TEC16" s="325"/>
      <c r="TED16" s="325"/>
      <c r="TEE16" s="325"/>
      <c r="TEF16" s="325"/>
      <c r="TEG16" s="325"/>
      <c r="TEH16" s="325"/>
      <c r="TEI16" s="325"/>
      <c r="TEJ16" s="325"/>
      <c r="TEK16" s="325"/>
      <c r="TEL16" s="325"/>
      <c r="TEM16" s="325"/>
      <c r="TEN16" s="325"/>
      <c r="TEO16" s="325"/>
      <c r="TEP16" s="325"/>
      <c r="TEQ16" s="325"/>
      <c r="TER16" s="325"/>
      <c r="TES16" s="325"/>
      <c r="TET16" s="325"/>
      <c r="TEU16" s="325"/>
      <c r="TEV16" s="325"/>
      <c r="TEW16" s="325"/>
      <c r="TEX16" s="325"/>
      <c r="TEY16" s="325"/>
      <c r="TEZ16" s="325"/>
      <c r="TFA16" s="325"/>
      <c r="TFB16" s="325"/>
      <c r="TFC16" s="325"/>
      <c r="TFD16" s="325"/>
      <c r="TFE16" s="325"/>
      <c r="TFF16" s="325"/>
      <c r="TFG16" s="325"/>
      <c r="TFH16" s="325"/>
      <c r="TFI16" s="325"/>
      <c r="TFJ16" s="325"/>
      <c r="TFK16" s="325"/>
      <c r="TFL16" s="325"/>
      <c r="TFM16" s="325"/>
      <c r="TFN16" s="325"/>
      <c r="TFO16" s="325"/>
      <c r="TFP16" s="325"/>
      <c r="TFQ16" s="325"/>
      <c r="TFR16" s="325"/>
      <c r="TFS16" s="325"/>
      <c r="TFT16" s="325"/>
      <c r="TFU16" s="325"/>
      <c r="TFV16" s="325"/>
      <c r="TFW16" s="325"/>
      <c r="TFX16" s="325"/>
      <c r="TFY16" s="325"/>
      <c r="TFZ16" s="325"/>
      <c r="TGA16" s="325"/>
      <c r="TGB16" s="325"/>
      <c r="TGC16" s="325"/>
      <c r="TGD16" s="325"/>
      <c r="TGE16" s="325"/>
      <c r="TGF16" s="325"/>
      <c r="TGG16" s="325"/>
      <c r="TGH16" s="325"/>
      <c r="TGI16" s="325"/>
      <c r="TGJ16" s="325"/>
      <c r="TGK16" s="325"/>
      <c r="TGL16" s="325"/>
      <c r="TGM16" s="325"/>
      <c r="TGN16" s="325"/>
      <c r="TGO16" s="325"/>
      <c r="TGP16" s="325"/>
      <c r="TGQ16" s="325"/>
      <c r="TGR16" s="325"/>
      <c r="TGS16" s="325"/>
      <c r="TGT16" s="325"/>
      <c r="TGU16" s="325"/>
      <c r="TGV16" s="325"/>
      <c r="TGW16" s="325"/>
      <c r="TGX16" s="325"/>
      <c r="TGY16" s="325"/>
      <c r="TGZ16" s="325"/>
      <c r="THA16" s="325"/>
      <c r="THB16" s="325"/>
      <c r="THC16" s="325"/>
      <c r="THD16" s="325"/>
      <c r="THE16" s="325"/>
      <c r="THF16" s="325"/>
      <c r="THG16" s="325"/>
      <c r="THH16" s="325"/>
      <c r="THI16" s="325"/>
      <c r="THJ16" s="325"/>
      <c r="THK16" s="325"/>
      <c r="THL16" s="325"/>
      <c r="THM16" s="325"/>
      <c r="THN16" s="325"/>
      <c r="THO16" s="325"/>
      <c r="THP16" s="325"/>
      <c r="THQ16" s="325"/>
      <c r="THR16" s="325"/>
      <c r="THS16" s="325"/>
      <c r="THT16" s="325"/>
      <c r="THU16" s="325"/>
      <c r="THV16" s="325"/>
      <c r="THW16" s="325"/>
      <c r="THX16" s="325"/>
      <c r="THY16" s="325"/>
      <c r="THZ16" s="325"/>
      <c r="TIA16" s="325"/>
      <c r="TIB16" s="325"/>
      <c r="TIC16" s="325"/>
      <c r="TID16" s="325"/>
      <c r="TIE16" s="325"/>
      <c r="TIF16" s="325"/>
      <c r="TIG16" s="325"/>
      <c r="TIH16" s="325"/>
      <c r="TII16" s="325"/>
      <c r="TIJ16" s="325"/>
      <c r="TIK16" s="325"/>
      <c r="TIL16" s="325"/>
      <c r="TIM16" s="325"/>
      <c r="TIN16" s="325"/>
      <c r="TIO16" s="325"/>
      <c r="TIP16" s="325"/>
      <c r="TIQ16" s="325"/>
      <c r="TIR16" s="325"/>
      <c r="TIS16" s="325"/>
      <c r="TIT16" s="325"/>
      <c r="TIU16" s="325"/>
      <c r="TIV16" s="325"/>
      <c r="TIW16" s="325"/>
      <c r="TIX16" s="325"/>
      <c r="TIY16" s="325"/>
      <c r="TIZ16" s="325"/>
      <c r="TJA16" s="325"/>
      <c r="TJB16" s="325"/>
      <c r="TJC16" s="325"/>
      <c r="TJD16" s="325"/>
      <c r="TJE16" s="325"/>
      <c r="TJF16" s="325"/>
      <c r="TJG16" s="325"/>
      <c r="TJH16" s="325"/>
      <c r="TJI16" s="325"/>
      <c r="TJJ16" s="325"/>
      <c r="TJK16" s="325"/>
      <c r="TJL16" s="325"/>
      <c r="TJM16" s="325"/>
      <c r="TJN16" s="325"/>
      <c r="TJO16" s="325"/>
      <c r="TJP16" s="325"/>
      <c r="TJQ16" s="325"/>
      <c r="TJR16" s="325"/>
      <c r="TJS16" s="325"/>
      <c r="TJT16" s="325"/>
      <c r="TJU16" s="325"/>
      <c r="TJV16" s="325"/>
      <c r="TJW16" s="325"/>
      <c r="TJX16" s="325"/>
      <c r="TJY16" s="325"/>
      <c r="TJZ16" s="325"/>
      <c r="TKA16" s="325"/>
      <c r="TKB16" s="325"/>
      <c r="TKC16" s="325"/>
      <c r="TKD16" s="325"/>
      <c r="TKE16" s="325"/>
      <c r="TKF16" s="325"/>
      <c r="TKG16" s="325"/>
      <c r="TKH16" s="325"/>
      <c r="TKI16" s="325"/>
      <c r="TKJ16" s="325"/>
      <c r="TKK16" s="325"/>
      <c r="TKL16" s="325"/>
      <c r="TKM16" s="325"/>
      <c r="TKN16" s="325"/>
      <c r="TKO16" s="325"/>
      <c r="TKP16" s="325"/>
      <c r="TKQ16" s="325"/>
      <c r="TKR16" s="325"/>
      <c r="TKS16" s="325"/>
      <c r="TKT16" s="325"/>
      <c r="TKU16" s="325"/>
      <c r="TKV16" s="325"/>
      <c r="TKW16" s="325"/>
      <c r="TKX16" s="325"/>
      <c r="TKY16" s="325"/>
      <c r="TKZ16" s="325"/>
      <c r="TLA16" s="325"/>
      <c r="TLB16" s="325"/>
      <c r="TLC16" s="325"/>
      <c r="TLD16" s="325"/>
      <c r="TLE16" s="325"/>
      <c r="TLF16" s="325"/>
      <c r="TLG16" s="325"/>
      <c r="TLH16" s="325"/>
      <c r="TLI16" s="325"/>
      <c r="TLJ16" s="325"/>
      <c r="TLK16" s="325"/>
      <c r="TLL16" s="325"/>
      <c r="TLM16" s="325"/>
      <c r="TLN16" s="325"/>
      <c r="TLO16" s="325"/>
      <c r="TLP16" s="325"/>
      <c r="TLQ16" s="325"/>
      <c r="TLR16" s="325"/>
      <c r="TLS16" s="325"/>
      <c r="TLT16" s="325"/>
      <c r="TLU16" s="325"/>
      <c r="TLV16" s="325"/>
      <c r="TLW16" s="325"/>
      <c r="TLX16" s="325"/>
      <c r="TLY16" s="325"/>
      <c r="TLZ16" s="325"/>
      <c r="TMA16" s="325"/>
      <c r="TMB16" s="325"/>
      <c r="TMC16" s="325"/>
      <c r="TMD16" s="325"/>
      <c r="TME16" s="325"/>
      <c r="TMF16" s="325"/>
      <c r="TMG16" s="325"/>
      <c r="TMH16" s="325"/>
      <c r="TMI16" s="325"/>
      <c r="TMJ16" s="325"/>
      <c r="TMK16" s="325"/>
      <c r="TML16" s="325"/>
      <c r="TMM16" s="325"/>
      <c r="TMN16" s="325"/>
      <c r="TMO16" s="325"/>
      <c r="TMP16" s="325"/>
      <c r="TMQ16" s="325"/>
      <c r="TMR16" s="325"/>
      <c r="TMS16" s="325"/>
      <c r="TMT16" s="325"/>
      <c r="TMU16" s="325"/>
      <c r="TMV16" s="325"/>
      <c r="TMW16" s="325"/>
      <c r="TMX16" s="325"/>
      <c r="TMY16" s="325"/>
      <c r="TMZ16" s="325"/>
      <c r="TNA16" s="325"/>
      <c r="TNB16" s="325"/>
      <c r="TNC16" s="325"/>
      <c r="TND16" s="325"/>
      <c r="TNE16" s="325"/>
      <c r="TNF16" s="325"/>
      <c r="TNG16" s="325"/>
      <c r="TNH16" s="325"/>
      <c r="TNI16" s="325"/>
      <c r="TNJ16" s="325"/>
      <c r="TNK16" s="325"/>
      <c r="TNL16" s="325"/>
      <c r="TNM16" s="325"/>
      <c r="TNN16" s="325"/>
      <c r="TNO16" s="325"/>
      <c r="TNP16" s="325"/>
      <c r="TNQ16" s="325"/>
      <c r="TNR16" s="325"/>
      <c r="TNS16" s="325"/>
      <c r="TNT16" s="325"/>
      <c r="TNU16" s="325"/>
      <c r="TNV16" s="325"/>
      <c r="TNW16" s="325"/>
      <c r="TNX16" s="325"/>
      <c r="TNY16" s="325"/>
      <c r="TNZ16" s="325"/>
      <c r="TOA16" s="325"/>
      <c r="TOB16" s="325"/>
      <c r="TOC16" s="325"/>
      <c r="TOD16" s="325"/>
      <c r="TOE16" s="325"/>
      <c r="TOF16" s="325"/>
      <c r="TOG16" s="325"/>
      <c r="TOH16" s="325"/>
      <c r="TOI16" s="325"/>
      <c r="TOJ16" s="325"/>
      <c r="TOK16" s="325"/>
      <c r="TOL16" s="325"/>
      <c r="TOM16" s="325"/>
      <c r="TON16" s="325"/>
      <c r="TOO16" s="325"/>
      <c r="TOP16" s="325"/>
      <c r="TOQ16" s="325"/>
      <c r="TOR16" s="325"/>
      <c r="TOS16" s="325"/>
      <c r="TOT16" s="325"/>
      <c r="TOU16" s="325"/>
      <c r="TOV16" s="325"/>
      <c r="TOW16" s="325"/>
      <c r="TOX16" s="325"/>
      <c r="TOY16" s="325"/>
      <c r="TOZ16" s="325"/>
      <c r="TPA16" s="325"/>
      <c r="TPB16" s="325"/>
      <c r="TPC16" s="325"/>
      <c r="TPD16" s="325"/>
      <c r="TPE16" s="325"/>
      <c r="TPF16" s="325"/>
      <c r="TPG16" s="325"/>
      <c r="TPH16" s="325"/>
      <c r="TPI16" s="325"/>
      <c r="TPJ16" s="325"/>
      <c r="TPK16" s="325"/>
      <c r="TPL16" s="325"/>
      <c r="TPM16" s="325"/>
      <c r="TPN16" s="325"/>
      <c r="TPO16" s="325"/>
      <c r="TPP16" s="325"/>
      <c r="TPQ16" s="325"/>
      <c r="TPR16" s="325"/>
      <c r="TPS16" s="325"/>
      <c r="TPT16" s="325"/>
      <c r="TPU16" s="325"/>
      <c r="TPV16" s="325"/>
      <c r="TPW16" s="325"/>
      <c r="TPX16" s="325"/>
      <c r="TPY16" s="325"/>
      <c r="TPZ16" s="325"/>
      <c r="TQA16" s="325"/>
      <c r="TQB16" s="325"/>
      <c r="TQC16" s="325"/>
      <c r="TQD16" s="325"/>
      <c r="TQE16" s="325"/>
      <c r="TQF16" s="325"/>
      <c r="TQG16" s="325"/>
      <c r="TQH16" s="325"/>
      <c r="TQI16" s="325"/>
      <c r="TQJ16" s="325"/>
      <c r="TQK16" s="325"/>
      <c r="TQL16" s="325"/>
      <c r="TQM16" s="325"/>
      <c r="TQN16" s="325"/>
      <c r="TQO16" s="325"/>
      <c r="TQP16" s="325"/>
      <c r="TQQ16" s="325"/>
      <c r="TQR16" s="325"/>
      <c r="TQS16" s="325"/>
      <c r="TQT16" s="325"/>
      <c r="TQU16" s="325"/>
      <c r="TQV16" s="325"/>
      <c r="TQW16" s="325"/>
      <c r="TQX16" s="325"/>
      <c r="TQY16" s="325"/>
      <c r="TQZ16" s="325"/>
      <c r="TRA16" s="325"/>
      <c r="TRB16" s="325"/>
      <c r="TRC16" s="325"/>
      <c r="TRD16" s="325"/>
      <c r="TRE16" s="325"/>
      <c r="TRF16" s="325"/>
      <c r="TRG16" s="325"/>
      <c r="TRH16" s="325"/>
      <c r="TRI16" s="325"/>
      <c r="TRJ16" s="325"/>
      <c r="TRK16" s="325"/>
      <c r="TRL16" s="325"/>
      <c r="TRM16" s="325"/>
      <c r="TRN16" s="325"/>
      <c r="TRO16" s="325"/>
      <c r="TRP16" s="325"/>
      <c r="TRQ16" s="325"/>
      <c r="TRR16" s="325"/>
      <c r="TRS16" s="325"/>
      <c r="TRT16" s="325"/>
      <c r="TRU16" s="325"/>
      <c r="TRV16" s="325"/>
      <c r="TRW16" s="325"/>
      <c r="TRX16" s="325"/>
      <c r="TRY16" s="325"/>
      <c r="TRZ16" s="325"/>
      <c r="TSA16" s="325"/>
      <c r="TSB16" s="325"/>
      <c r="TSC16" s="325"/>
      <c r="TSD16" s="325"/>
      <c r="TSE16" s="325"/>
      <c r="TSF16" s="325"/>
      <c r="TSG16" s="325"/>
      <c r="TSH16" s="325"/>
      <c r="TSI16" s="325"/>
      <c r="TSJ16" s="325"/>
      <c r="TSK16" s="325"/>
      <c r="TSL16" s="325"/>
      <c r="TSM16" s="325"/>
      <c r="TSN16" s="325"/>
      <c r="TSO16" s="325"/>
      <c r="TSP16" s="325"/>
      <c r="TSQ16" s="325"/>
      <c r="TSR16" s="325"/>
      <c r="TSS16" s="325"/>
      <c r="TST16" s="325"/>
      <c r="TSU16" s="325"/>
      <c r="TSV16" s="325"/>
      <c r="TSW16" s="325"/>
      <c r="TSX16" s="325"/>
      <c r="TSY16" s="325"/>
      <c r="TSZ16" s="325"/>
      <c r="TTA16" s="325"/>
      <c r="TTB16" s="325"/>
      <c r="TTC16" s="325"/>
      <c r="TTD16" s="325"/>
      <c r="TTE16" s="325"/>
      <c r="TTF16" s="325"/>
      <c r="TTG16" s="325"/>
      <c r="TTH16" s="325"/>
      <c r="TTI16" s="325"/>
      <c r="TTJ16" s="325"/>
      <c r="TTK16" s="325"/>
      <c r="TTL16" s="325"/>
      <c r="TTM16" s="325"/>
      <c r="TTN16" s="325"/>
      <c r="TTO16" s="325"/>
      <c r="TTP16" s="325"/>
      <c r="TTQ16" s="325"/>
      <c r="TTR16" s="325"/>
      <c r="TTS16" s="325"/>
      <c r="TTT16" s="325"/>
      <c r="TTU16" s="325"/>
      <c r="TTV16" s="325"/>
      <c r="TTW16" s="325"/>
      <c r="TTX16" s="325"/>
      <c r="TTY16" s="325"/>
      <c r="TTZ16" s="325"/>
      <c r="TUA16" s="325"/>
      <c r="TUB16" s="325"/>
      <c r="TUC16" s="325"/>
      <c r="TUD16" s="325"/>
      <c r="TUE16" s="325"/>
      <c r="TUF16" s="325"/>
      <c r="TUG16" s="325"/>
      <c r="TUH16" s="325"/>
      <c r="TUI16" s="325"/>
      <c r="TUJ16" s="325"/>
      <c r="TUK16" s="325"/>
      <c r="TUL16" s="325"/>
      <c r="TUM16" s="325"/>
      <c r="TUN16" s="325"/>
      <c r="TUO16" s="325"/>
      <c r="TUP16" s="325"/>
      <c r="TUQ16" s="325"/>
      <c r="TUR16" s="325"/>
      <c r="TUS16" s="325"/>
      <c r="TUT16" s="325"/>
      <c r="TUU16" s="325"/>
      <c r="TUV16" s="325"/>
      <c r="TUW16" s="325"/>
      <c r="TUX16" s="325"/>
      <c r="TUY16" s="325"/>
      <c r="TUZ16" s="325"/>
      <c r="TVA16" s="325"/>
      <c r="TVB16" s="325"/>
      <c r="TVC16" s="325"/>
      <c r="TVD16" s="325"/>
      <c r="TVE16" s="325"/>
      <c r="TVF16" s="325"/>
      <c r="TVG16" s="325"/>
      <c r="TVH16" s="325"/>
      <c r="TVI16" s="325"/>
      <c r="TVJ16" s="325"/>
      <c r="TVK16" s="325"/>
      <c r="TVL16" s="325"/>
      <c r="TVM16" s="325"/>
      <c r="TVN16" s="325"/>
      <c r="TVO16" s="325"/>
      <c r="TVP16" s="325"/>
      <c r="TVQ16" s="325"/>
      <c r="TVR16" s="325"/>
      <c r="TVS16" s="325"/>
      <c r="TVT16" s="325"/>
      <c r="TVU16" s="325"/>
      <c r="TVV16" s="325"/>
      <c r="TVW16" s="325"/>
      <c r="TVX16" s="325"/>
      <c r="TVY16" s="325"/>
      <c r="TVZ16" s="325"/>
      <c r="TWA16" s="325"/>
      <c r="TWB16" s="325"/>
      <c r="TWC16" s="325"/>
      <c r="TWD16" s="325"/>
      <c r="TWE16" s="325"/>
      <c r="TWF16" s="325"/>
      <c r="TWG16" s="325"/>
      <c r="TWH16" s="325"/>
      <c r="TWI16" s="325"/>
      <c r="TWJ16" s="325"/>
      <c r="TWK16" s="325"/>
      <c r="TWL16" s="325"/>
      <c r="TWM16" s="325"/>
      <c r="TWN16" s="325"/>
      <c r="TWO16" s="325"/>
      <c r="TWP16" s="325"/>
      <c r="TWQ16" s="325"/>
      <c r="TWR16" s="325"/>
      <c r="TWS16" s="325"/>
      <c r="TWT16" s="325"/>
      <c r="TWU16" s="325"/>
      <c r="TWV16" s="325"/>
      <c r="TWW16" s="325"/>
      <c r="TWX16" s="325"/>
      <c r="TWY16" s="325"/>
      <c r="TWZ16" s="325"/>
      <c r="TXA16" s="325"/>
      <c r="TXB16" s="325"/>
      <c r="TXC16" s="325"/>
      <c r="TXD16" s="325"/>
      <c r="TXE16" s="325"/>
      <c r="TXF16" s="325"/>
      <c r="TXG16" s="325"/>
      <c r="TXH16" s="325"/>
      <c r="TXI16" s="325"/>
      <c r="TXJ16" s="325"/>
      <c r="TXK16" s="325"/>
      <c r="TXL16" s="325"/>
      <c r="TXM16" s="325"/>
      <c r="TXN16" s="325"/>
      <c r="TXO16" s="325"/>
      <c r="TXP16" s="325"/>
      <c r="TXQ16" s="325"/>
      <c r="TXR16" s="325"/>
      <c r="TXS16" s="325"/>
      <c r="TXT16" s="325"/>
      <c r="TXU16" s="325"/>
      <c r="TXV16" s="325"/>
      <c r="TXW16" s="325"/>
      <c r="TXX16" s="325"/>
      <c r="TXY16" s="325"/>
      <c r="TXZ16" s="325"/>
      <c r="TYA16" s="325"/>
      <c r="TYB16" s="325"/>
      <c r="TYC16" s="325"/>
      <c r="TYD16" s="325"/>
      <c r="TYE16" s="325"/>
      <c r="TYF16" s="325"/>
      <c r="TYG16" s="325"/>
      <c r="TYH16" s="325"/>
      <c r="TYI16" s="325"/>
      <c r="TYJ16" s="325"/>
      <c r="TYK16" s="325"/>
      <c r="TYL16" s="325"/>
      <c r="TYM16" s="325"/>
      <c r="TYN16" s="325"/>
      <c r="TYO16" s="325"/>
      <c r="TYP16" s="325"/>
      <c r="TYQ16" s="325"/>
      <c r="TYR16" s="325"/>
      <c r="TYS16" s="325"/>
      <c r="TYT16" s="325"/>
      <c r="TYU16" s="325"/>
      <c r="TYV16" s="325"/>
      <c r="TYW16" s="325"/>
      <c r="TYX16" s="325"/>
      <c r="TYY16" s="325"/>
      <c r="TYZ16" s="325"/>
      <c r="TZA16" s="325"/>
      <c r="TZB16" s="325"/>
      <c r="TZC16" s="325"/>
      <c r="TZD16" s="325"/>
      <c r="TZE16" s="325"/>
      <c r="TZF16" s="325"/>
      <c r="TZG16" s="325"/>
      <c r="TZH16" s="325"/>
      <c r="TZI16" s="325"/>
      <c r="TZJ16" s="325"/>
      <c r="TZK16" s="325"/>
      <c r="TZL16" s="325"/>
      <c r="TZM16" s="325"/>
      <c r="TZN16" s="325"/>
      <c r="TZO16" s="325"/>
      <c r="TZP16" s="325"/>
      <c r="TZQ16" s="325"/>
      <c r="TZR16" s="325"/>
      <c r="TZS16" s="325"/>
      <c r="TZT16" s="325"/>
      <c r="TZU16" s="325"/>
      <c r="TZV16" s="325"/>
      <c r="TZW16" s="325"/>
      <c r="TZX16" s="325"/>
      <c r="TZY16" s="325"/>
      <c r="TZZ16" s="325"/>
      <c r="UAA16" s="325"/>
      <c r="UAB16" s="325"/>
      <c r="UAC16" s="325"/>
      <c r="UAD16" s="325"/>
      <c r="UAE16" s="325"/>
      <c r="UAF16" s="325"/>
      <c r="UAG16" s="325"/>
      <c r="UAH16" s="325"/>
      <c r="UAI16" s="325"/>
      <c r="UAJ16" s="325"/>
      <c r="UAK16" s="325"/>
      <c r="UAL16" s="325"/>
      <c r="UAM16" s="325"/>
      <c r="UAN16" s="325"/>
      <c r="UAO16" s="325"/>
      <c r="UAP16" s="325"/>
      <c r="UAQ16" s="325"/>
      <c r="UAR16" s="325"/>
      <c r="UAS16" s="325"/>
      <c r="UAT16" s="325"/>
      <c r="UAU16" s="325"/>
      <c r="UAV16" s="325"/>
      <c r="UAW16" s="325"/>
      <c r="UAX16" s="325"/>
      <c r="UAY16" s="325"/>
      <c r="UAZ16" s="325"/>
      <c r="UBA16" s="325"/>
      <c r="UBB16" s="325"/>
      <c r="UBC16" s="325"/>
      <c r="UBD16" s="325"/>
      <c r="UBE16" s="325"/>
      <c r="UBF16" s="325"/>
      <c r="UBG16" s="325"/>
      <c r="UBH16" s="325"/>
      <c r="UBI16" s="325"/>
      <c r="UBJ16" s="325"/>
      <c r="UBK16" s="325"/>
      <c r="UBL16" s="325"/>
      <c r="UBM16" s="325"/>
      <c r="UBN16" s="325"/>
      <c r="UBO16" s="325"/>
      <c r="UBP16" s="325"/>
      <c r="UBQ16" s="325"/>
      <c r="UBR16" s="325"/>
      <c r="UBS16" s="325"/>
      <c r="UBT16" s="325"/>
      <c r="UBU16" s="325"/>
      <c r="UBV16" s="325"/>
      <c r="UBW16" s="325"/>
      <c r="UBX16" s="325"/>
      <c r="UBY16" s="325"/>
      <c r="UBZ16" s="325"/>
      <c r="UCA16" s="325"/>
      <c r="UCB16" s="325"/>
      <c r="UCC16" s="325"/>
      <c r="UCD16" s="325"/>
      <c r="UCE16" s="325"/>
      <c r="UCF16" s="325"/>
      <c r="UCG16" s="325"/>
      <c r="UCH16" s="325"/>
      <c r="UCI16" s="325"/>
      <c r="UCJ16" s="325"/>
      <c r="UCK16" s="325"/>
      <c r="UCL16" s="325"/>
      <c r="UCM16" s="325"/>
      <c r="UCN16" s="325"/>
      <c r="UCO16" s="325"/>
      <c r="UCP16" s="325"/>
      <c r="UCQ16" s="325"/>
      <c r="UCR16" s="325"/>
      <c r="UCS16" s="325"/>
      <c r="UCT16" s="325"/>
      <c r="UCU16" s="325"/>
      <c r="UCV16" s="325"/>
      <c r="UCW16" s="325"/>
      <c r="UCX16" s="325"/>
      <c r="UCY16" s="325"/>
      <c r="UCZ16" s="325"/>
      <c r="UDA16" s="325"/>
      <c r="UDB16" s="325"/>
      <c r="UDC16" s="325"/>
      <c r="UDD16" s="325"/>
      <c r="UDE16" s="325"/>
      <c r="UDF16" s="325"/>
      <c r="UDG16" s="325"/>
      <c r="UDH16" s="325"/>
      <c r="UDI16" s="325"/>
      <c r="UDJ16" s="325"/>
      <c r="UDK16" s="325"/>
      <c r="UDL16" s="325"/>
      <c r="UDM16" s="325"/>
      <c r="UDN16" s="325"/>
      <c r="UDO16" s="325"/>
      <c r="UDP16" s="325"/>
      <c r="UDQ16" s="325"/>
      <c r="UDR16" s="325"/>
      <c r="UDS16" s="325"/>
      <c r="UDT16" s="325"/>
      <c r="UDU16" s="325"/>
      <c r="UDV16" s="325"/>
      <c r="UDW16" s="325"/>
      <c r="UDX16" s="325"/>
      <c r="UDY16" s="325"/>
      <c r="UDZ16" s="325"/>
      <c r="UEA16" s="325"/>
      <c r="UEB16" s="325"/>
      <c r="UEC16" s="325"/>
      <c r="UED16" s="325"/>
      <c r="UEE16" s="325"/>
      <c r="UEF16" s="325"/>
      <c r="UEG16" s="325"/>
      <c r="UEH16" s="325"/>
      <c r="UEI16" s="325"/>
      <c r="UEJ16" s="325"/>
      <c r="UEK16" s="325"/>
      <c r="UEL16" s="325"/>
      <c r="UEM16" s="325"/>
      <c r="UEN16" s="325"/>
      <c r="UEO16" s="325"/>
      <c r="UEP16" s="325"/>
      <c r="UEQ16" s="325"/>
      <c r="UER16" s="325"/>
      <c r="UES16" s="325"/>
      <c r="UET16" s="325"/>
      <c r="UEU16" s="325"/>
      <c r="UEV16" s="325"/>
      <c r="UEW16" s="325"/>
      <c r="UEX16" s="325"/>
      <c r="UEY16" s="325"/>
      <c r="UEZ16" s="325"/>
      <c r="UFA16" s="325"/>
      <c r="UFB16" s="325"/>
      <c r="UFC16" s="325"/>
      <c r="UFD16" s="325"/>
      <c r="UFE16" s="325"/>
      <c r="UFF16" s="325"/>
      <c r="UFG16" s="325"/>
      <c r="UFH16" s="325"/>
      <c r="UFI16" s="325"/>
      <c r="UFJ16" s="325"/>
      <c r="UFK16" s="325"/>
      <c r="UFL16" s="325"/>
      <c r="UFM16" s="325"/>
      <c r="UFN16" s="325"/>
      <c r="UFO16" s="325"/>
      <c r="UFP16" s="325"/>
      <c r="UFQ16" s="325"/>
      <c r="UFR16" s="325"/>
      <c r="UFS16" s="325"/>
      <c r="UFT16" s="325"/>
      <c r="UFU16" s="325"/>
      <c r="UFV16" s="325"/>
      <c r="UFW16" s="325"/>
      <c r="UFX16" s="325"/>
      <c r="UFY16" s="325"/>
      <c r="UFZ16" s="325"/>
      <c r="UGA16" s="325"/>
      <c r="UGB16" s="325"/>
      <c r="UGC16" s="325"/>
      <c r="UGD16" s="325"/>
      <c r="UGE16" s="325"/>
      <c r="UGF16" s="325"/>
      <c r="UGG16" s="325"/>
      <c r="UGH16" s="325"/>
      <c r="UGI16" s="325"/>
      <c r="UGJ16" s="325"/>
      <c r="UGK16" s="325"/>
      <c r="UGL16" s="325"/>
      <c r="UGM16" s="325"/>
      <c r="UGN16" s="325"/>
      <c r="UGO16" s="325"/>
      <c r="UGP16" s="325"/>
      <c r="UGQ16" s="325"/>
      <c r="UGR16" s="325"/>
      <c r="UGS16" s="325"/>
      <c r="UGT16" s="325"/>
      <c r="UGU16" s="325"/>
      <c r="UGV16" s="325"/>
      <c r="UGW16" s="325"/>
      <c r="UGX16" s="325"/>
      <c r="UGY16" s="325"/>
      <c r="UGZ16" s="325"/>
      <c r="UHA16" s="325"/>
      <c r="UHB16" s="325"/>
      <c r="UHC16" s="325"/>
      <c r="UHD16" s="325"/>
      <c r="UHE16" s="325"/>
      <c r="UHF16" s="325"/>
      <c r="UHG16" s="325"/>
      <c r="UHH16" s="325"/>
      <c r="UHI16" s="325"/>
      <c r="UHJ16" s="325"/>
      <c r="UHK16" s="325"/>
      <c r="UHL16" s="325"/>
      <c r="UHM16" s="325"/>
      <c r="UHN16" s="325"/>
      <c r="UHO16" s="325"/>
      <c r="UHP16" s="325"/>
      <c r="UHQ16" s="325"/>
      <c r="UHR16" s="325"/>
      <c r="UHS16" s="325"/>
      <c r="UHT16" s="325"/>
      <c r="UHU16" s="325"/>
      <c r="UHV16" s="325"/>
      <c r="UHW16" s="325"/>
      <c r="UHX16" s="325"/>
      <c r="UHY16" s="325"/>
      <c r="UHZ16" s="325"/>
      <c r="UIA16" s="325"/>
      <c r="UIB16" s="325"/>
      <c r="UIC16" s="325"/>
      <c r="UID16" s="325"/>
      <c r="UIE16" s="325"/>
      <c r="UIF16" s="325"/>
      <c r="UIG16" s="325"/>
      <c r="UIH16" s="325"/>
      <c r="UII16" s="325"/>
      <c r="UIJ16" s="325"/>
      <c r="UIK16" s="325"/>
      <c r="UIL16" s="325"/>
      <c r="UIM16" s="325"/>
      <c r="UIN16" s="325"/>
      <c r="UIO16" s="325"/>
      <c r="UIP16" s="325"/>
      <c r="UIQ16" s="325"/>
      <c r="UIR16" s="325"/>
      <c r="UIS16" s="325"/>
      <c r="UIT16" s="325"/>
      <c r="UIU16" s="325"/>
      <c r="UIV16" s="325"/>
      <c r="UIW16" s="325"/>
      <c r="UIX16" s="325"/>
      <c r="UIY16" s="325"/>
      <c r="UIZ16" s="325"/>
      <c r="UJA16" s="325"/>
      <c r="UJB16" s="325"/>
      <c r="UJC16" s="325"/>
      <c r="UJD16" s="325"/>
      <c r="UJE16" s="325"/>
      <c r="UJF16" s="325"/>
      <c r="UJG16" s="325"/>
      <c r="UJH16" s="325"/>
      <c r="UJI16" s="325"/>
      <c r="UJJ16" s="325"/>
      <c r="UJK16" s="325"/>
      <c r="UJL16" s="325"/>
      <c r="UJM16" s="325"/>
      <c r="UJN16" s="325"/>
      <c r="UJO16" s="325"/>
      <c r="UJP16" s="325"/>
      <c r="UJQ16" s="325"/>
      <c r="UJR16" s="325"/>
      <c r="UJS16" s="325"/>
      <c r="UJT16" s="325"/>
      <c r="UJU16" s="325"/>
      <c r="UJV16" s="325"/>
      <c r="UJW16" s="325"/>
      <c r="UJX16" s="325"/>
      <c r="UJY16" s="325"/>
      <c r="UJZ16" s="325"/>
      <c r="UKA16" s="325"/>
      <c r="UKB16" s="325"/>
      <c r="UKC16" s="325"/>
      <c r="UKD16" s="325"/>
      <c r="UKE16" s="325"/>
      <c r="UKF16" s="325"/>
      <c r="UKG16" s="325"/>
      <c r="UKH16" s="325"/>
      <c r="UKI16" s="325"/>
      <c r="UKJ16" s="325"/>
      <c r="UKK16" s="325"/>
      <c r="UKL16" s="325"/>
      <c r="UKM16" s="325"/>
      <c r="UKN16" s="325"/>
      <c r="UKO16" s="325"/>
      <c r="UKP16" s="325"/>
      <c r="UKQ16" s="325"/>
      <c r="UKR16" s="325"/>
      <c r="UKS16" s="325"/>
      <c r="UKT16" s="325"/>
      <c r="UKU16" s="325"/>
      <c r="UKV16" s="325"/>
      <c r="UKW16" s="325"/>
      <c r="UKX16" s="325"/>
      <c r="UKY16" s="325"/>
      <c r="UKZ16" s="325"/>
      <c r="ULA16" s="325"/>
      <c r="ULB16" s="325"/>
      <c r="ULC16" s="325"/>
      <c r="ULD16" s="325"/>
      <c r="ULE16" s="325"/>
      <c r="ULF16" s="325"/>
      <c r="ULG16" s="325"/>
      <c r="ULH16" s="325"/>
      <c r="ULI16" s="325"/>
      <c r="ULJ16" s="325"/>
      <c r="ULK16" s="325"/>
      <c r="ULL16" s="325"/>
      <c r="ULM16" s="325"/>
      <c r="ULN16" s="325"/>
      <c r="ULO16" s="325"/>
      <c r="ULP16" s="325"/>
      <c r="ULQ16" s="325"/>
      <c r="ULR16" s="325"/>
      <c r="ULS16" s="325"/>
      <c r="ULT16" s="325"/>
      <c r="ULU16" s="325"/>
      <c r="ULV16" s="325"/>
      <c r="ULW16" s="325"/>
      <c r="ULX16" s="325"/>
      <c r="ULY16" s="325"/>
      <c r="ULZ16" s="325"/>
      <c r="UMA16" s="325"/>
      <c r="UMB16" s="325"/>
      <c r="UMC16" s="325"/>
      <c r="UMD16" s="325"/>
      <c r="UME16" s="325"/>
      <c r="UMF16" s="325"/>
      <c r="UMG16" s="325"/>
      <c r="UMH16" s="325"/>
      <c r="UMI16" s="325"/>
      <c r="UMJ16" s="325"/>
      <c r="UMK16" s="325"/>
      <c r="UML16" s="325"/>
      <c r="UMM16" s="325"/>
      <c r="UMN16" s="325"/>
      <c r="UMO16" s="325"/>
      <c r="UMP16" s="325"/>
      <c r="UMQ16" s="325"/>
      <c r="UMR16" s="325"/>
      <c r="UMS16" s="325"/>
      <c r="UMT16" s="325"/>
      <c r="UMU16" s="325"/>
      <c r="UMV16" s="325"/>
      <c r="UMW16" s="325"/>
      <c r="UMX16" s="325"/>
      <c r="UMY16" s="325"/>
      <c r="UMZ16" s="325"/>
      <c r="UNA16" s="325"/>
      <c r="UNB16" s="325"/>
      <c r="UNC16" s="325"/>
      <c r="UND16" s="325"/>
      <c r="UNE16" s="325"/>
      <c r="UNF16" s="325"/>
      <c r="UNG16" s="325"/>
      <c r="UNH16" s="325"/>
      <c r="UNI16" s="325"/>
      <c r="UNJ16" s="325"/>
      <c r="UNK16" s="325"/>
      <c r="UNL16" s="325"/>
      <c r="UNM16" s="325"/>
      <c r="UNN16" s="325"/>
      <c r="UNO16" s="325"/>
      <c r="UNP16" s="325"/>
      <c r="UNQ16" s="325"/>
      <c r="UNR16" s="325"/>
      <c r="UNS16" s="325"/>
      <c r="UNT16" s="325"/>
      <c r="UNU16" s="325"/>
      <c r="UNV16" s="325"/>
      <c r="UNW16" s="325"/>
      <c r="UNX16" s="325"/>
      <c r="UNY16" s="325"/>
      <c r="UNZ16" s="325"/>
      <c r="UOA16" s="325"/>
      <c r="UOB16" s="325"/>
      <c r="UOC16" s="325"/>
      <c r="UOD16" s="325"/>
      <c r="UOE16" s="325"/>
      <c r="UOF16" s="325"/>
      <c r="UOG16" s="325"/>
      <c r="UOH16" s="325"/>
      <c r="UOI16" s="325"/>
      <c r="UOJ16" s="325"/>
      <c r="UOK16" s="325"/>
      <c r="UOL16" s="325"/>
      <c r="UOM16" s="325"/>
      <c r="UON16" s="325"/>
      <c r="UOO16" s="325"/>
      <c r="UOP16" s="325"/>
      <c r="UOQ16" s="325"/>
      <c r="UOR16" s="325"/>
      <c r="UOS16" s="325"/>
      <c r="UOT16" s="325"/>
      <c r="UOU16" s="325"/>
      <c r="UOV16" s="325"/>
      <c r="UOW16" s="325"/>
      <c r="UOX16" s="325"/>
      <c r="UOY16" s="325"/>
      <c r="UOZ16" s="325"/>
      <c r="UPA16" s="325"/>
      <c r="UPB16" s="325"/>
      <c r="UPC16" s="325"/>
      <c r="UPD16" s="325"/>
      <c r="UPE16" s="325"/>
      <c r="UPF16" s="325"/>
      <c r="UPG16" s="325"/>
      <c r="UPH16" s="325"/>
      <c r="UPI16" s="325"/>
      <c r="UPJ16" s="325"/>
      <c r="UPK16" s="325"/>
      <c r="UPL16" s="325"/>
      <c r="UPM16" s="325"/>
      <c r="UPN16" s="325"/>
      <c r="UPO16" s="325"/>
      <c r="UPP16" s="325"/>
      <c r="UPQ16" s="325"/>
      <c r="UPR16" s="325"/>
      <c r="UPS16" s="325"/>
      <c r="UPT16" s="325"/>
      <c r="UPU16" s="325"/>
      <c r="UPV16" s="325"/>
      <c r="UPW16" s="325"/>
      <c r="UPX16" s="325"/>
      <c r="UPY16" s="325"/>
      <c r="UPZ16" s="325"/>
      <c r="UQA16" s="325"/>
      <c r="UQB16" s="325"/>
      <c r="UQC16" s="325"/>
      <c r="UQD16" s="325"/>
      <c r="UQE16" s="325"/>
      <c r="UQF16" s="325"/>
      <c r="UQG16" s="325"/>
      <c r="UQH16" s="325"/>
      <c r="UQI16" s="325"/>
      <c r="UQJ16" s="325"/>
      <c r="UQK16" s="325"/>
      <c r="UQL16" s="325"/>
      <c r="UQM16" s="325"/>
      <c r="UQN16" s="325"/>
      <c r="UQO16" s="325"/>
      <c r="UQP16" s="325"/>
      <c r="UQQ16" s="325"/>
      <c r="UQR16" s="325"/>
      <c r="UQS16" s="325"/>
      <c r="UQT16" s="325"/>
      <c r="UQU16" s="325"/>
      <c r="UQV16" s="325"/>
      <c r="UQW16" s="325"/>
      <c r="UQX16" s="325"/>
      <c r="UQY16" s="325"/>
      <c r="UQZ16" s="325"/>
      <c r="URA16" s="325"/>
      <c r="URB16" s="325"/>
      <c r="URC16" s="325"/>
      <c r="URD16" s="325"/>
      <c r="URE16" s="325"/>
      <c r="URF16" s="325"/>
      <c r="URG16" s="325"/>
      <c r="URH16" s="325"/>
      <c r="URI16" s="325"/>
      <c r="URJ16" s="325"/>
      <c r="URK16" s="325"/>
      <c r="URL16" s="325"/>
      <c r="URM16" s="325"/>
      <c r="URN16" s="325"/>
      <c r="URO16" s="325"/>
      <c r="URP16" s="325"/>
      <c r="URQ16" s="325"/>
      <c r="URR16" s="325"/>
      <c r="URS16" s="325"/>
      <c r="URT16" s="325"/>
      <c r="URU16" s="325"/>
      <c r="URV16" s="325"/>
      <c r="URW16" s="325"/>
      <c r="URX16" s="325"/>
      <c r="URY16" s="325"/>
      <c r="URZ16" s="325"/>
      <c r="USA16" s="325"/>
      <c r="USB16" s="325"/>
      <c r="USC16" s="325"/>
      <c r="USD16" s="325"/>
      <c r="USE16" s="325"/>
      <c r="USF16" s="325"/>
      <c r="USG16" s="325"/>
      <c r="USH16" s="325"/>
      <c r="USI16" s="325"/>
      <c r="USJ16" s="325"/>
      <c r="USK16" s="325"/>
      <c r="USL16" s="325"/>
      <c r="USM16" s="325"/>
      <c r="USN16" s="325"/>
      <c r="USO16" s="325"/>
      <c r="USP16" s="325"/>
      <c r="USQ16" s="325"/>
      <c r="USR16" s="325"/>
      <c r="USS16" s="325"/>
      <c r="UST16" s="325"/>
      <c r="USU16" s="325"/>
      <c r="USV16" s="325"/>
      <c r="USW16" s="325"/>
      <c r="USX16" s="325"/>
      <c r="USY16" s="325"/>
      <c r="USZ16" s="325"/>
      <c r="UTA16" s="325"/>
      <c r="UTB16" s="325"/>
      <c r="UTC16" s="325"/>
      <c r="UTD16" s="325"/>
      <c r="UTE16" s="325"/>
      <c r="UTF16" s="325"/>
      <c r="UTG16" s="325"/>
      <c r="UTH16" s="325"/>
      <c r="UTI16" s="325"/>
      <c r="UTJ16" s="325"/>
      <c r="UTK16" s="325"/>
      <c r="UTL16" s="325"/>
      <c r="UTM16" s="325"/>
      <c r="UTN16" s="325"/>
      <c r="UTO16" s="325"/>
      <c r="UTP16" s="325"/>
      <c r="UTQ16" s="325"/>
      <c r="UTR16" s="325"/>
      <c r="UTS16" s="325"/>
      <c r="UTT16" s="325"/>
      <c r="UTU16" s="325"/>
      <c r="UTV16" s="325"/>
      <c r="UTW16" s="325"/>
      <c r="UTX16" s="325"/>
      <c r="UTY16" s="325"/>
      <c r="UTZ16" s="325"/>
      <c r="UUA16" s="325"/>
      <c r="UUB16" s="325"/>
      <c r="UUC16" s="325"/>
      <c r="UUD16" s="325"/>
      <c r="UUE16" s="325"/>
      <c r="UUF16" s="325"/>
      <c r="UUG16" s="325"/>
      <c r="UUH16" s="325"/>
      <c r="UUI16" s="325"/>
      <c r="UUJ16" s="325"/>
      <c r="UUK16" s="325"/>
      <c r="UUL16" s="325"/>
      <c r="UUM16" s="325"/>
      <c r="UUN16" s="325"/>
      <c r="UUO16" s="325"/>
      <c r="UUP16" s="325"/>
      <c r="UUQ16" s="325"/>
      <c r="UUR16" s="325"/>
      <c r="UUS16" s="325"/>
      <c r="UUT16" s="325"/>
      <c r="UUU16" s="325"/>
      <c r="UUV16" s="325"/>
      <c r="UUW16" s="325"/>
      <c r="UUX16" s="325"/>
      <c r="UUY16" s="325"/>
      <c r="UUZ16" s="325"/>
      <c r="UVA16" s="325"/>
      <c r="UVB16" s="325"/>
      <c r="UVC16" s="325"/>
      <c r="UVD16" s="325"/>
      <c r="UVE16" s="325"/>
      <c r="UVF16" s="325"/>
      <c r="UVG16" s="325"/>
      <c r="UVH16" s="325"/>
      <c r="UVI16" s="325"/>
      <c r="UVJ16" s="325"/>
      <c r="UVK16" s="325"/>
      <c r="UVL16" s="325"/>
      <c r="UVM16" s="325"/>
      <c r="UVN16" s="325"/>
      <c r="UVO16" s="325"/>
      <c r="UVP16" s="325"/>
      <c r="UVQ16" s="325"/>
      <c r="UVR16" s="325"/>
      <c r="UVS16" s="325"/>
      <c r="UVT16" s="325"/>
      <c r="UVU16" s="325"/>
      <c r="UVV16" s="325"/>
      <c r="UVW16" s="325"/>
      <c r="UVX16" s="325"/>
      <c r="UVY16" s="325"/>
      <c r="UVZ16" s="325"/>
      <c r="UWA16" s="325"/>
      <c r="UWB16" s="325"/>
      <c r="UWC16" s="325"/>
      <c r="UWD16" s="325"/>
      <c r="UWE16" s="325"/>
      <c r="UWF16" s="325"/>
      <c r="UWG16" s="325"/>
      <c r="UWH16" s="325"/>
      <c r="UWI16" s="325"/>
      <c r="UWJ16" s="325"/>
      <c r="UWK16" s="325"/>
      <c r="UWL16" s="325"/>
      <c r="UWM16" s="325"/>
      <c r="UWN16" s="325"/>
      <c r="UWO16" s="325"/>
      <c r="UWP16" s="325"/>
      <c r="UWQ16" s="325"/>
      <c r="UWR16" s="325"/>
      <c r="UWS16" s="325"/>
      <c r="UWT16" s="325"/>
      <c r="UWU16" s="325"/>
      <c r="UWV16" s="325"/>
      <c r="UWW16" s="325"/>
      <c r="UWX16" s="325"/>
      <c r="UWY16" s="325"/>
      <c r="UWZ16" s="325"/>
      <c r="UXA16" s="325"/>
      <c r="UXB16" s="325"/>
      <c r="UXC16" s="325"/>
      <c r="UXD16" s="325"/>
      <c r="UXE16" s="325"/>
      <c r="UXF16" s="325"/>
      <c r="UXG16" s="325"/>
      <c r="UXH16" s="325"/>
      <c r="UXI16" s="325"/>
      <c r="UXJ16" s="325"/>
      <c r="UXK16" s="325"/>
      <c r="UXL16" s="325"/>
      <c r="UXM16" s="325"/>
      <c r="UXN16" s="325"/>
      <c r="UXO16" s="325"/>
      <c r="UXP16" s="325"/>
      <c r="UXQ16" s="325"/>
      <c r="UXR16" s="325"/>
      <c r="UXS16" s="325"/>
      <c r="UXT16" s="325"/>
      <c r="UXU16" s="325"/>
      <c r="UXV16" s="325"/>
      <c r="UXW16" s="325"/>
      <c r="UXX16" s="325"/>
      <c r="UXY16" s="325"/>
      <c r="UXZ16" s="325"/>
      <c r="UYA16" s="325"/>
      <c r="UYB16" s="325"/>
      <c r="UYC16" s="325"/>
      <c r="UYD16" s="325"/>
      <c r="UYE16" s="325"/>
      <c r="UYF16" s="325"/>
      <c r="UYG16" s="325"/>
      <c r="UYH16" s="325"/>
      <c r="UYI16" s="325"/>
      <c r="UYJ16" s="325"/>
      <c r="UYK16" s="325"/>
      <c r="UYL16" s="325"/>
      <c r="UYM16" s="325"/>
      <c r="UYN16" s="325"/>
      <c r="UYO16" s="325"/>
      <c r="UYP16" s="325"/>
      <c r="UYQ16" s="325"/>
      <c r="UYR16" s="325"/>
      <c r="UYS16" s="325"/>
      <c r="UYT16" s="325"/>
      <c r="UYU16" s="325"/>
      <c r="UYV16" s="325"/>
      <c r="UYW16" s="325"/>
      <c r="UYX16" s="325"/>
      <c r="UYY16" s="325"/>
      <c r="UYZ16" s="325"/>
      <c r="UZA16" s="325"/>
      <c r="UZB16" s="325"/>
      <c r="UZC16" s="325"/>
      <c r="UZD16" s="325"/>
      <c r="UZE16" s="325"/>
      <c r="UZF16" s="325"/>
      <c r="UZG16" s="325"/>
      <c r="UZH16" s="325"/>
      <c r="UZI16" s="325"/>
      <c r="UZJ16" s="325"/>
      <c r="UZK16" s="325"/>
      <c r="UZL16" s="325"/>
      <c r="UZM16" s="325"/>
      <c r="UZN16" s="325"/>
      <c r="UZO16" s="325"/>
      <c r="UZP16" s="325"/>
      <c r="UZQ16" s="325"/>
      <c r="UZR16" s="325"/>
      <c r="UZS16" s="325"/>
      <c r="UZT16" s="325"/>
      <c r="UZU16" s="325"/>
      <c r="UZV16" s="325"/>
      <c r="UZW16" s="325"/>
      <c r="UZX16" s="325"/>
      <c r="UZY16" s="325"/>
      <c r="UZZ16" s="325"/>
      <c r="VAA16" s="325"/>
      <c r="VAB16" s="325"/>
      <c r="VAC16" s="325"/>
      <c r="VAD16" s="325"/>
      <c r="VAE16" s="325"/>
      <c r="VAF16" s="325"/>
      <c r="VAG16" s="325"/>
      <c r="VAH16" s="325"/>
      <c r="VAI16" s="325"/>
      <c r="VAJ16" s="325"/>
      <c r="VAK16" s="325"/>
      <c r="VAL16" s="325"/>
      <c r="VAM16" s="325"/>
      <c r="VAN16" s="325"/>
      <c r="VAO16" s="325"/>
      <c r="VAP16" s="325"/>
      <c r="VAQ16" s="325"/>
      <c r="VAR16" s="325"/>
      <c r="VAS16" s="325"/>
      <c r="VAT16" s="325"/>
      <c r="VAU16" s="325"/>
      <c r="VAV16" s="325"/>
      <c r="VAW16" s="325"/>
      <c r="VAX16" s="325"/>
      <c r="VAY16" s="325"/>
      <c r="VAZ16" s="325"/>
      <c r="VBA16" s="325"/>
      <c r="VBB16" s="325"/>
      <c r="VBC16" s="325"/>
      <c r="VBD16" s="325"/>
      <c r="VBE16" s="325"/>
      <c r="VBF16" s="325"/>
      <c r="VBG16" s="325"/>
      <c r="VBH16" s="325"/>
      <c r="VBI16" s="325"/>
      <c r="VBJ16" s="325"/>
      <c r="VBK16" s="325"/>
      <c r="VBL16" s="325"/>
      <c r="VBM16" s="325"/>
      <c r="VBN16" s="325"/>
      <c r="VBO16" s="325"/>
      <c r="VBP16" s="325"/>
      <c r="VBQ16" s="325"/>
      <c r="VBR16" s="325"/>
      <c r="VBS16" s="325"/>
      <c r="VBT16" s="325"/>
      <c r="VBU16" s="325"/>
      <c r="VBV16" s="325"/>
      <c r="VBW16" s="325"/>
      <c r="VBX16" s="325"/>
      <c r="VBY16" s="325"/>
      <c r="VBZ16" s="325"/>
      <c r="VCA16" s="325"/>
      <c r="VCB16" s="325"/>
      <c r="VCC16" s="325"/>
      <c r="VCD16" s="325"/>
      <c r="VCE16" s="325"/>
      <c r="VCF16" s="325"/>
      <c r="VCG16" s="325"/>
      <c r="VCH16" s="325"/>
      <c r="VCI16" s="325"/>
      <c r="VCJ16" s="325"/>
      <c r="VCK16" s="325"/>
      <c r="VCL16" s="325"/>
      <c r="VCM16" s="325"/>
      <c r="VCN16" s="325"/>
      <c r="VCO16" s="325"/>
      <c r="VCP16" s="325"/>
      <c r="VCQ16" s="325"/>
      <c r="VCR16" s="325"/>
      <c r="VCS16" s="325"/>
      <c r="VCT16" s="325"/>
      <c r="VCU16" s="325"/>
      <c r="VCV16" s="325"/>
      <c r="VCW16" s="325"/>
      <c r="VCX16" s="325"/>
      <c r="VCY16" s="325"/>
      <c r="VCZ16" s="325"/>
      <c r="VDA16" s="325"/>
      <c r="VDB16" s="325"/>
      <c r="VDC16" s="325"/>
      <c r="VDD16" s="325"/>
      <c r="VDE16" s="325"/>
      <c r="VDF16" s="325"/>
      <c r="VDG16" s="325"/>
      <c r="VDH16" s="325"/>
      <c r="VDI16" s="325"/>
      <c r="VDJ16" s="325"/>
      <c r="VDK16" s="325"/>
      <c r="VDL16" s="325"/>
      <c r="VDM16" s="325"/>
      <c r="VDN16" s="325"/>
      <c r="VDO16" s="325"/>
      <c r="VDP16" s="325"/>
      <c r="VDQ16" s="325"/>
      <c r="VDR16" s="325"/>
      <c r="VDS16" s="325"/>
      <c r="VDT16" s="325"/>
      <c r="VDU16" s="325"/>
      <c r="VDV16" s="325"/>
      <c r="VDW16" s="325"/>
      <c r="VDX16" s="325"/>
      <c r="VDY16" s="325"/>
      <c r="VDZ16" s="325"/>
      <c r="VEA16" s="325"/>
      <c r="VEB16" s="325"/>
      <c r="VEC16" s="325"/>
      <c r="VED16" s="325"/>
      <c r="VEE16" s="325"/>
      <c r="VEF16" s="325"/>
      <c r="VEG16" s="325"/>
      <c r="VEH16" s="325"/>
      <c r="VEI16" s="325"/>
      <c r="VEJ16" s="325"/>
      <c r="VEK16" s="325"/>
      <c r="VEL16" s="325"/>
      <c r="VEM16" s="325"/>
      <c r="VEN16" s="325"/>
      <c r="VEO16" s="325"/>
      <c r="VEP16" s="325"/>
      <c r="VEQ16" s="325"/>
      <c r="VER16" s="325"/>
      <c r="VES16" s="325"/>
      <c r="VET16" s="325"/>
      <c r="VEU16" s="325"/>
      <c r="VEV16" s="325"/>
      <c r="VEW16" s="325"/>
      <c r="VEX16" s="325"/>
      <c r="VEY16" s="325"/>
      <c r="VEZ16" s="325"/>
      <c r="VFA16" s="325"/>
      <c r="VFB16" s="325"/>
      <c r="VFC16" s="325"/>
      <c r="VFD16" s="325"/>
      <c r="VFE16" s="325"/>
      <c r="VFF16" s="325"/>
      <c r="VFG16" s="325"/>
      <c r="VFH16" s="325"/>
      <c r="VFI16" s="325"/>
      <c r="VFJ16" s="325"/>
      <c r="VFK16" s="325"/>
      <c r="VFL16" s="325"/>
      <c r="VFM16" s="325"/>
      <c r="VFN16" s="325"/>
      <c r="VFO16" s="325"/>
      <c r="VFP16" s="325"/>
      <c r="VFQ16" s="325"/>
      <c r="VFR16" s="325"/>
      <c r="VFS16" s="325"/>
      <c r="VFT16" s="325"/>
      <c r="VFU16" s="325"/>
      <c r="VFV16" s="325"/>
      <c r="VFW16" s="325"/>
      <c r="VFX16" s="325"/>
      <c r="VFY16" s="325"/>
      <c r="VFZ16" s="325"/>
      <c r="VGA16" s="325"/>
      <c r="VGB16" s="325"/>
      <c r="VGC16" s="325"/>
      <c r="VGD16" s="325"/>
      <c r="VGE16" s="325"/>
      <c r="VGF16" s="325"/>
      <c r="VGG16" s="325"/>
      <c r="VGH16" s="325"/>
      <c r="VGI16" s="325"/>
      <c r="VGJ16" s="325"/>
      <c r="VGK16" s="325"/>
      <c r="VGL16" s="325"/>
      <c r="VGM16" s="325"/>
      <c r="VGN16" s="325"/>
      <c r="VGO16" s="325"/>
      <c r="VGP16" s="325"/>
      <c r="VGQ16" s="325"/>
      <c r="VGR16" s="325"/>
      <c r="VGS16" s="325"/>
      <c r="VGT16" s="325"/>
      <c r="VGU16" s="325"/>
      <c r="VGV16" s="325"/>
      <c r="VGW16" s="325"/>
      <c r="VGX16" s="325"/>
      <c r="VGY16" s="325"/>
      <c r="VGZ16" s="325"/>
      <c r="VHA16" s="325"/>
      <c r="VHB16" s="325"/>
      <c r="VHC16" s="325"/>
      <c r="VHD16" s="325"/>
      <c r="VHE16" s="325"/>
      <c r="VHF16" s="325"/>
      <c r="VHG16" s="325"/>
      <c r="VHH16" s="325"/>
      <c r="VHI16" s="325"/>
      <c r="VHJ16" s="325"/>
      <c r="VHK16" s="325"/>
      <c r="VHL16" s="325"/>
      <c r="VHM16" s="325"/>
      <c r="VHN16" s="325"/>
      <c r="VHO16" s="325"/>
      <c r="VHP16" s="325"/>
      <c r="VHQ16" s="325"/>
      <c r="VHR16" s="325"/>
      <c r="VHS16" s="325"/>
      <c r="VHT16" s="325"/>
      <c r="VHU16" s="325"/>
      <c r="VHV16" s="325"/>
      <c r="VHW16" s="325"/>
      <c r="VHX16" s="325"/>
      <c r="VHY16" s="325"/>
      <c r="VHZ16" s="325"/>
      <c r="VIA16" s="325"/>
      <c r="VIB16" s="325"/>
      <c r="VIC16" s="325"/>
      <c r="VID16" s="325"/>
      <c r="VIE16" s="325"/>
      <c r="VIF16" s="325"/>
      <c r="VIG16" s="325"/>
      <c r="VIH16" s="325"/>
      <c r="VII16" s="325"/>
      <c r="VIJ16" s="325"/>
      <c r="VIK16" s="325"/>
      <c r="VIL16" s="325"/>
      <c r="VIM16" s="325"/>
      <c r="VIN16" s="325"/>
      <c r="VIO16" s="325"/>
      <c r="VIP16" s="325"/>
      <c r="VIQ16" s="325"/>
      <c r="VIR16" s="325"/>
      <c r="VIS16" s="325"/>
      <c r="VIT16" s="325"/>
      <c r="VIU16" s="325"/>
      <c r="VIV16" s="325"/>
      <c r="VIW16" s="325"/>
      <c r="VIX16" s="325"/>
      <c r="VIY16" s="325"/>
      <c r="VIZ16" s="325"/>
      <c r="VJA16" s="325"/>
      <c r="VJB16" s="325"/>
      <c r="VJC16" s="325"/>
      <c r="VJD16" s="325"/>
      <c r="VJE16" s="325"/>
      <c r="VJF16" s="325"/>
      <c r="VJG16" s="325"/>
      <c r="VJH16" s="325"/>
      <c r="VJI16" s="325"/>
      <c r="VJJ16" s="325"/>
      <c r="VJK16" s="325"/>
      <c r="VJL16" s="325"/>
      <c r="VJM16" s="325"/>
      <c r="VJN16" s="325"/>
      <c r="VJO16" s="325"/>
      <c r="VJP16" s="325"/>
      <c r="VJQ16" s="325"/>
      <c r="VJR16" s="325"/>
      <c r="VJS16" s="325"/>
      <c r="VJT16" s="325"/>
      <c r="VJU16" s="325"/>
      <c r="VJV16" s="325"/>
      <c r="VJW16" s="325"/>
      <c r="VJX16" s="325"/>
      <c r="VJY16" s="325"/>
      <c r="VJZ16" s="325"/>
      <c r="VKA16" s="325"/>
      <c r="VKB16" s="325"/>
      <c r="VKC16" s="325"/>
      <c r="VKD16" s="325"/>
      <c r="VKE16" s="325"/>
      <c r="VKF16" s="325"/>
      <c r="VKG16" s="325"/>
      <c r="VKH16" s="325"/>
      <c r="VKI16" s="325"/>
      <c r="VKJ16" s="325"/>
      <c r="VKK16" s="325"/>
      <c r="VKL16" s="325"/>
      <c r="VKM16" s="325"/>
      <c r="VKN16" s="325"/>
      <c r="VKO16" s="325"/>
      <c r="VKP16" s="325"/>
      <c r="VKQ16" s="325"/>
      <c r="VKR16" s="325"/>
      <c r="VKS16" s="325"/>
      <c r="VKT16" s="325"/>
      <c r="VKU16" s="325"/>
      <c r="VKV16" s="325"/>
      <c r="VKW16" s="325"/>
      <c r="VKX16" s="325"/>
      <c r="VKY16" s="325"/>
      <c r="VKZ16" s="325"/>
      <c r="VLA16" s="325"/>
      <c r="VLB16" s="325"/>
      <c r="VLC16" s="325"/>
      <c r="VLD16" s="325"/>
      <c r="VLE16" s="325"/>
      <c r="VLF16" s="325"/>
      <c r="VLG16" s="325"/>
      <c r="VLH16" s="325"/>
      <c r="VLI16" s="325"/>
      <c r="VLJ16" s="325"/>
      <c r="VLK16" s="325"/>
      <c r="VLL16" s="325"/>
      <c r="VLM16" s="325"/>
      <c r="VLN16" s="325"/>
      <c r="VLO16" s="325"/>
      <c r="VLP16" s="325"/>
      <c r="VLQ16" s="325"/>
      <c r="VLR16" s="325"/>
      <c r="VLS16" s="325"/>
      <c r="VLT16" s="325"/>
      <c r="VLU16" s="325"/>
      <c r="VLV16" s="325"/>
      <c r="VLW16" s="325"/>
      <c r="VLX16" s="325"/>
      <c r="VLY16" s="325"/>
      <c r="VLZ16" s="325"/>
      <c r="VMA16" s="325"/>
      <c r="VMB16" s="325"/>
      <c r="VMC16" s="325"/>
      <c r="VMD16" s="325"/>
      <c r="VME16" s="325"/>
      <c r="VMF16" s="325"/>
      <c r="VMG16" s="325"/>
      <c r="VMH16" s="325"/>
      <c r="VMI16" s="325"/>
      <c r="VMJ16" s="325"/>
      <c r="VMK16" s="325"/>
      <c r="VML16" s="325"/>
      <c r="VMM16" s="325"/>
      <c r="VMN16" s="325"/>
      <c r="VMO16" s="325"/>
      <c r="VMP16" s="325"/>
      <c r="VMQ16" s="325"/>
      <c r="VMR16" s="325"/>
      <c r="VMS16" s="325"/>
      <c r="VMT16" s="325"/>
      <c r="VMU16" s="325"/>
      <c r="VMV16" s="325"/>
      <c r="VMW16" s="325"/>
      <c r="VMX16" s="325"/>
      <c r="VMY16" s="325"/>
      <c r="VMZ16" s="325"/>
      <c r="VNA16" s="325"/>
      <c r="VNB16" s="325"/>
      <c r="VNC16" s="325"/>
      <c r="VND16" s="325"/>
      <c r="VNE16" s="325"/>
      <c r="VNF16" s="325"/>
      <c r="VNG16" s="325"/>
      <c r="VNH16" s="325"/>
      <c r="VNI16" s="325"/>
      <c r="VNJ16" s="325"/>
      <c r="VNK16" s="325"/>
      <c r="VNL16" s="325"/>
      <c r="VNM16" s="325"/>
      <c r="VNN16" s="325"/>
      <c r="VNO16" s="325"/>
      <c r="VNP16" s="325"/>
      <c r="VNQ16" s="325"/>
      <c r="VNR16" s="325"/>
      <c r="VNS16" s="325"/>
      <c r="VNT16" s="325"/>
      <c r="VNU16" s="325"/>
      <c r="VNV16" s="325"/>
      <c r="VNW16" s="325"/>
      <c r="VNX16" s="325"/>
      <c r="VNY16" s="325"/>
      <c r="VNZ16" s="325"/>
      <c r="VOA16" s="325"/>
      <c r="VOB16" s="325"/>
      <c r="VOC16" s="325"/>
      <c r="VOD16" s="325"/>
      <c r="VOE16" s="325"/>
      <c r="VOF16" s="325"/>
      <c r="VOG16" s="325"/>
      <c r="VOH16" s="325"/>
      <c r="VOI16" s="325"/>
      <c r="VOJ16" s="325"/>
      <c r="VOK16" s="325"/>
      <c r="VOL16" s="325"/>
      <c r="VOM16" s="325"/>
      <c r="VON16" s="325"/>
      <c r="VOO16" s="325"/>
      <c r="VOP16" s="325"/>
      <c r="VOQ16" s="325"/>
      <c r="VOR16" s="325"/>
      <c r="VOS16" s="325"/>
      <c r="VOT16" s="325"/>
      <c r="VOU16" s="325"/>
      <c r="VOV16" s="325"/>
      <c r="VOW16" s="325"/>
      <c r="VOX16" s="325"/>
      <c r="VOY16" s="325"/>
      <c r="VOZ16" s="325"/>
      <c r="VPA16" s="325"/>
      <c r="VPB16" s="325"/>
      <c r="VPC16" s="325"/>
      <c r="VPD16" s="325"/>
      <c r="VPE16" s="325"/>
      <c r="VPF16" s="325"/>
      <c r="VPG16" s="325"/>
      <c r="VPH16" s="325"/>
      <c r="VPI16" s="325"/>
      <c r="VPJ16" s="325"/>
      <c r="VPK16" s="325"/>
      <c r="VPL16" s="325"/>
      <c r="VPM16" s="325"/>
      <c r="VPN16" s="325"/>
      <c r="VPO16" s="325"/>
      <c r="VPP16" s="325"/>
      <c r="VPQ16" s="325"/>
      <c r="VPR16" s="325"/>
      <c r="VPS16" s="325"/>
      <c r="VPT16" s="325"/>
      <c r="VPU16" s="325"/>
      <c r="VPV16" s="325"/>
      <c r="VPW16" s="325"/>
      <c r="VPX16" s="325"/>
      <c r="VPY16" s="325"/>
      <c r="VPZ16" s="325"/>
      <c r="VQA16" s="325"/>
      <c r="VQB16" s="325"/>
      <c r="VQC16" s="325"/>
      <c r="VQD16" s="325"/>
      <c r="VQE16" s="325"/>
      <c r="VQF16" s="325"/>
      <c r="VQG16" s="325"/>
      <c r="VQH16" s="325"/>
      <c r="VQI16" s="325"/>
      <c r="VQJ16" s="325"/>
      <c r="VQK16" s="325"/>
      <c r="VQL16" s="325"/>
      <c r="VQM16" s="325"/>
      <c r="VQN16" s="325"/>
      <c r="VQO16" s="325"/>
      <c r="VQP16" s="325"/>
      <c r="VQQ16" s="325"/>
      <c r="VQR16" s="325"/>
      <c r="VQS16" s="325"/>
      <c r="VQT16" s="325"/>
      <c r="VQU16" s="325"/>
      <c r="VQV16" s="325"/>
      <c r="VQW16" s="325"/>
      <c r="VQX16" s="325"/>
      <c r="VQY16" s="325"/>
      <c r="VQZ16" s="325"/>
      <c r="VRA16" s="325"/>
      <c r="VRB16" s="325"/>
      <c r="VRC16" s="325"/>
      <c r="VRD16" s="325"/>
      <c r="VRE16" s="325"/>
      <c r="VRF16" s="325"/>
      <c r="VRG16" s="325"/>
      <c r="VRH16" s="325"/>
      <c r="VRI16" s="325"/>
      <c r="VRJ16" s="325"/>
      <c r="VRK16" s="325"/>
      <c r="VRL16" s="325"/>
      <c r="VRM16" s="325"/>
      <c r="VRN16" s="325"/>
      <c r="VRO16" s="325"/>
      <c r="VRP16" s="325"/>
      <c r="VRQ16" s="325"/>
      <c r="VRR16" s="325"/>
      <c r="VRS16" s="325"/>
      <c r="VRT16" s="325"/>
      <c r="VRU16" s="325"/>
      <c r="VRV16" s="325"/>
      <c r="VRW16" s="325"/>
      <c r="VRX16" s="325"/>
      <c r="VRY16" s="325"/>
      <c r="VRZ16" s="325"/>
      <c r="VSA16" s="325"/>
      <c r="VSB16" s="325"/>
      <c r="VSC16" s="325"/>
      <c r="VSD16" s="325"/>
      <c r="VSE16" s="325"/>
      <c r="VSF16" s="325"/>
      <c r="VSG16" s="325"/>
      <c r="VSH16" s="325"/>
      <c r="VSI16" s="325"/>
      <c r="VSJ16" s="325"/>
      <c r="VSK16" s="325"/>
      <c r="VSL16" s="325"/>
      <c r="VSM16" s="325"/>
      <c r="VSN16" s="325"/>
      <c r="VSO16" s="325"/>
      <c r="VSP16" s="325"/>
      <c r="VSQ16" s="325"/>
      <c r="VSR16" s="325"/>
      <c r="VSS16" s="325"/>
      <c r="VST16" s="325"/>
      <c r="VSU16" s="325"/>
      <c r="VSV16" s="325"/>
      <c r="VSW16" s="325"/>
      <c r="VSX16" s="325"/>
      <c r="VSY16" s="325"/>
      <c r="VSZ16" s="325"/>
      <c r="VTA16" s="325"/>
      <c r="VTB16" s="325"/>
      <c r="VTC16" s="325"/>
      <c r="VTD16" s="325"/>
      <c r="VTE16" s="325"/>
      <c r="VTF16" s="325"/>
      <c r="VTG16" s="325"/>
      <c r="VTH16" s="325"/>
      <c r="VTI16" s="325"/>
      <c r="VTJ16" s="325"/>
      <c r="VTK16" s="325"/>
      <c r="VTL16" s="325"/>
      <c r="VTM16" s="325"/>
      <c r="VTN16" s="325"/>
      <c r="VTO16" s="325"/>
      <c r="VTP16" s="325"/>
      <c r="VTQ16" s="325"/>
      <c r="VTR16" s="325"/>
      <c r="VTS16" s="325"/>
      <c r="VTT16" s="325"/>
      <c r="VTU16" s="325"/>
      <c r="VTV16" s="325"/>
      <c r="VTW16" s="325"/>
      <c r="VTX16" s="325"/>
      <c r="VTY16" s="325"/>
      <c r="VTZ16" s="325"/>
      <c r="VUA16" s="325"/>
      <c r="VUB16" s="325"/>
      <c r="VUC16" s="325"/>
      <c r="VUD16" s="325"/>
      <c r="VUE16" s="325"/>
      <c r="VUF16" s="325"/>
      <c r="VUG16" s="325"/>
      <c r="VUH16" s="325"/>
      <c r="VUI16" s="325"/>
      <c r="VUJ16" s="325"/>
      <c r="VUK16" s="325"/>
      <c r="VUL16" s="325"/>
      <c r="VUM16" s="325"/>
      <c r="VUN16" s="325"/>
      <c r="VUO16" s="325"/>
      <c r="VUP16" s="325"/>
      <c r="VUQ16" s="325"/>
      <c r="VUR16" s="325"/>
      <c r="VUS16" s="325"/>
      <c r="VUT16" s="325"/>
      <c r="VUU16" s="325"/>
      <c r="VUV16" s="325"/>
      <c r="VUW16" s="325"/>
      <c r="VUX16" s="325"/>
      <c r="VUY16" s="325"/>
      <c r="VUZ16" s="325"/>
      <c r="VVA16" s="325"/>
      <c r="VVB16" s="325"/>
      <c r="VVC16" s="325"/>
      <c r="VVD16" s="325"/>
      <c r="VVE16" s="325"/>
      <c r="VVF16" s="325"/>
      <c r="VVG16" s="325"/>
      <c r="VVH16" s="325"/>
      <c r="VVI16" s="325"/>
      <c r="VVJ16" s="325"/>
      <c r="VVK16" s="325"/>
      <c r="VVL16" s="325"/>
      <c r="VVM16" s="325"/>
      <c r="VVN16" s="325"/>
      <c r="VVO16" s="325"/>
      <c r="VVP16" s="325"/>
      <c r="VVQ16" s="325"/>
      <c r="VVR16" s="325"/>
      <c r="VVS16" s="325"/>
      <c r="VVT16" s="325"/>
      <c r="VVU16" s="325"/>
      <c r="VVV16" s="325"/>
      <c r="VVW16" s="325"/>
      <c r="VVX16" s="325"/>
      <c r="VVY16" s="325"/>
      <c r="VVZ16" s="325"/>
      <c r="VWA16" s="325"/>
      <c r="VWB16" s="325"/>
      <c r="VWC16" s="325"/>
      <c r="VWD16" s="325"/>
      <c r="VWE16" s="325"/>
      <c r="VWF16" s="325"/>
      <c r="VWG16" s="325"/>
      <c r="VWH16" s="325"/>
      <c r="VWI16" s="325"/>
      <c r="VWJ16" s="325"/>
      <c r="VWK16" s="325"/>
      <c r="VWL16" s="325"/>
      <c r="VWM16" s="325"/>
      <c r="VWN16" s="325"/>
      <c r="VWO16" s="325"/>
      <c r="VWP16" s="325"/>
      <c r="VWQ16" s="325"/>
      <c r="VWR16" s="325"/>
      <c r="VWS16" s="325"/>
      <c r="VWT16" s="325"/>
      <c r="VWU16" s="325"/>
      <c r="VWV16" s="325"/>
      <c r="VWW16" s="325"/>
      <c r="VWX16" s="325"/>
      <c r="VWY16" s="325"/>
      <c r="VWZ16" s="325"/>
      <c r="VXA16" s="325"/>
      <c r="VXB16" s="325"/>
      <c r="VXC16" s="325"/>
      <c r="VXD16" s="325"/>
      <c r="VXE16" s="325"/>
      <c r="VXF16" s="325"/>
      <c r="VXG16" s="325"/>
      <c r="VXH16" s="325"/>
      <c r="VXI16" s="325"/>
      <c r="VXJ16" s="325"/>
      <c r="VXK16" s="325"/>
      <c r="VXL16" s="325"/>
      <c r="VXM16" s="325"/>
      <c r="VXN16" s="325"/>
      <c r="VXO16" s="325"/>
      <c r="VXP16" s="325"/>
      <c r="VXQ16" s="325"/>
      <c r="VXR16" s="325"/>
      <c r="VXS16" s="325"/>
      <c r="VXT16" s="325"/>
      <c r="VXU16" s="325"/>
      <c r="VXV16" s="325"/>
      <c r="VXW16" s="325"/>
      <c r="VXX16" s="325"/>
      <c r="VXY16" s="325"/>
      <c r="VXZ16" s="325"/>
      <c r="VYA16" s="325"/>
      <c r="VYB16" s="325"/>
      <c r="VYC16" s="325"/>
      <c r="VYD16" s="325"/>
      <c r="VYE16" s="325"/>
      <c r="VYF16" s="325"/>
      <c r="VYG16" s="325"/>
      <c r="VYH16" s="325"/>
      <c r="VYI16" s="325"/>
      <c r="VYJ16" s="325"/>
      <c r="VYK16" s="325"/>
      <c r="VYL16" s="325"/>
      <c r="VYM16" s="325"/>
      <c r="VYN16" s="325"/>
      <c r="VYO16" s="325"/>
      <c r="VYP16" s="325"/>
      <c r="VYQ16" s="325"/>
      <c r="VYR16" s="325"/>
      <c r="VYS16" s="325"/>
      <c r="VYT16" s="325"/>
      <c r="VYU16" s="325"/>
      <c r="VYV16" s="325"/>
      <c r="VYW16" s="325"/>
      <c r="VYX16" s="325"/>
      <c r="VYY16" s="325"/>
      <c r="VYZ16" s="325"/>
      <c r="VZA16" s="325"/>
      <c r="VZB16" s="325"/>
      <c r="VZC16" s="325"/>
      <c r="VZD16" s="325"/>
      <c r="VZE16" s="325"/>
      <c r="VZF16" s="325"/>
      <c r="VZG16" s="325"/>
      <c r="VZH16" s="325"/>
      <c r="VZI16" s="325"/>
      <c r="VZJ16" s="325"/>
      <c r="VZK16" s="325"/>
      <c r="VZL16" s="325"/>
      <c r="VZM16" s="325"/>
      <c r="VZN16" s="325"/>
      <c r="VZO16" s="325"/>
      <c r="VZP16" s="325"/>
      <c r="VZQ16" s="325"/>
      <c r="VZR16" s="325"/>
      <c r="VZS16" s="325"/>
      <c r="VZT16" s="325"/>
      <c r="VZU16" s="325"/>
      <c r="VZV16" s="325"/>
      <c r="VZW16" s="325"/>
      <c r="VZX16" s="325"/>
      <c r="VZY16" s="325"/>
      <c r="VZZ16" s="325"/>
      <c r="WAA16" s="325"/>
      <c r="WAB16" s="325"/>
      <c r="WAC16" s="325"/>
      <c r="WAD16" s="325"/>
      <c r="WAE16" s="325"/>
      <c r="WAF16" s="325"/>
      <c r="WAG16" s="325"/>
      <c r="WAH16" s="325"/>
      <c r="WAI16" s="325"/>
      <c r="WAJ16" s="325"/>
      <c r="WAK16" s="325"/>
      <c r="WAL16" s="325"/>
      <c r="WAM16" s="325"/>
      <c r="WAN16" s="325"/>
      <c r="WAO16" s="325"/>
      <c r="WAP16" s="325"/>
      <c r="WAQ16" s="325"/>
      <c r="WAR16" s="325"/>
      <c r="WAS16" s="325"/>
      <c r="WAT16" s="325"/>
      <c r="WAU16" s="325"/>
      <c r="WAV16" s="325"/>
      <c r="WAW16" s="325"/>
      <c r="WAX16" s="325"/>
      <c r="WAY16" s="325"/>
      <c r="WAZ16" s="325"/>
      <c r="WBA16" s="325"/>
      <c r="WBB16" s="325"/>
      <c r="WBC16" s="325"/>
      <c r="WBD16" s="325"/>
      <c r="WBE16" s="325"/>
      <c r="WBF16" s="325"/>
      <c r="WBG16" s="325"/>
      <c r="WBH16" s="325"/>
      <c r="WBI16" s="325"/>
      <c r="WBJ16" s="325"/>
      <c r="WBK16" s="325"/>
      <c r="WBL16" s="325"/>
      <c r="WBM16" s="325"/>
      <c r="WBN16" s="325"/>
      <c r="WBO16" s="325"/>
      <c r="WBP16" s="325"/>
      <c r="WBQ16" s="325"/>
      <c r="WBR16" s="325"/>
      <c r="WBS16" s="325"/>
      <c r="WBT16" s="325"/>
      <c r="WBU16" s="325"/>
      <c r="WBV16" s="325"/>
      <c r="WBW16" s="325"/>
      <c r="WBX16" s="325"/>
      <c r="WBY16" s="325"/>
      <c r="WBZ16" s="325"/>
      <c r="WCA16" s="325"/>
      <c r="WCB16" s="325"/>
      <c r="WCC16" s="325"/>
      <c r="WCD16" s="325"/>
      <c r="WCE16" s="325"/>
      <c r="WCF16" s="325"/>
      <c r="WCG16" s="325"/>
      <c r="WCH16" s="325"/>
      <c r="WCI16" s="325"/>
      <c r="WCJ16" s="325"/>
      <c r="WCK16" s="325"/>
      <c r="WCL16" s="325"/>
      <c r="WCM16" s="325"/>
      <c r="WCN16" s="325"/>
      <c r="WCO16" s="325"/>
      <c r="WCP16" s="325"/>
      <c r="WCQ16" s="325"/>
      <c r="WCR16" s="325"/>
      <c r="WCS16" s="325"/>
      <c r="WCT16" s="325"/>
      <c r="WCU16" s="325"/>
      <c r="WCV16" s="325"/>
      <c r="WCW16" s="325"/>
      <c r="WCX16" s="325"/>
      <c r="WCY16" s="325"/>
      <c r="WCZ16" s="325"/>
      <c r="WDA16" s="325"/>
      <c r="WDB16" s="325"/>
      <c r="WDC16" s="325"/>
      <c r="WDD16" s="325"/>
      <c r="WDE16" s="325"/>
      <c r="WDF16" s="325"/>
      <c r="WDG16" s="325"/>
      <c r="WDH16" s="325"/>
      <c r="WDI16" s="325"/>
      <c r="WDJ16" s="325"/>
      <c r="WDK16" s="325"/>
      <c r="WDL16" s="325"/>
      <c r="WDM16" s="325"/>
      <c r="WDN16" s="325"/>
      <c r="WDO16" s="325"/>
      <c r="WDP16" s="325"/>
      <c r="WDQ16" s="325"/>
      <c r="WDR16" s="325"/>
      <c r="WDS16" s="325"/>
      <c r="WDT16" s="325"/>
      <c r="WDU16" s="325"/>
      <c r="WDV16" s="325"/>
      <c r="WDW16" s="325"/>
      <c r="WDX16" s="325"/>
      <c r="WDY16" s="325"/>
      <c r="WDZ16" s="325"/>
      <c r="WEA16" s="325"/>
      <c r="WEB16" s="325"/>
      <c r="WEC16" s="325"/>
      <c r="WED16" s="325"/>
      <c r="WEE16" s="325"/>
      <c r="WEF16" s="325"/>
      <c r="WEG16" s="325"/>
      <c r="WEH16" s="325"/>
      <c r="WEI16" s="325"/>
      <c r="WEJ16" s="325"/>
      <c r="WEK16" s="325"/>
      <c r="WEL16" s="325"/>
      <c r="WEM16" s="325"/>
      <c r="WEN16" s="325"/>
      <c r="WEO16" s="325"/>
      <c r="WEP16" s="325"/>
      <c r="WEQ16" s="325"/>
      <c r="WER16" s="325"/>
      <c r="WES16" s="325"/>
      <c r="WET16" s="325"/>
      <c r="WEU16" s="325"/>
      <c r="WEV16" s="325"/>
      <c r="WEW16" s="325"/>
      <c r="WEX16" s="325"/>
      <c r="WEY16" s="325"/>
      <c r="WEZ16" s="325"/>
      <c r="WFA16" s="325"/>
      <c r="WFB16" s="325"/>
      <c r="WFC16" s="325"/>
      <c r="WFD16" s="325"/>
      <c r="WFE16" s="325"/>
      <c r="WFF16" s="325"/>
      <c r="WFG16" s="325"/>
      <c r="WFH16" s="325"/>
      <c r="WFI16" s="325"/>
      <c r="WFJ16" s="325"/>
      <c r="WFK16" s="325"/>
      <c r="WFL16" s="325"/>
      <c r="WFM16" s="325"/>
      <c r="WFN16" s="325"/>
      <c r="WFO16" s="325"/>
      <c r="WFP16" s="325"/>
      <c r="WFQ16" s="325"/>
      <c r="WFR16" s="325"/>
      <c r="WFS16" s="325"/>
      <c r="WFT16" s="325"/>
      <c r="WFU16" s="325"/>
      <c r="WFV16" s="325"/>
      <c r="WFW16" s="325"/>
      <c r="WFX16" s="325"/>
      <c r="WFY16" s="325"/>
      <c r="WFZ16" s="325"/>
      <c r="WGA16" s="325"/>
      <c r="WGB16" s="325"/>
      <c r="WGC16" s="325"/>
      <c r="WGD16" s="325"/>
      <c r="WGE16" s="325"/>
      <c r="WGF16" s="325"/>
      <c r="WGG16" s="325"/>
      <c r="WGH16" s="325"/>
      <c r="WGI16" s="325"/>
      <c r="WGJ16" s="325"/>
      <c r="WGK16" s="325"/>
      <c r="WGL16" s="325"/>
      <c r="WGM16" s="325"/>
      <c r="WGN16" s="325"/>
      <c r="WGO16" s="325"/>
      <c r="WGP16" s="325"/>
      <c r="WGQ16" s="325"/>
      <c r="WGR16" s="325"/>
      <c r="WGS16" s="325"/>
      <c r="WGT16" s="325"/>
      <c r="WGU16" s="325"/>
      <c r="WGV16" s="325"/>
      <c r="WGW16" s="325"/>
      <c r="WGX16" s="325"/>
      <c r="WGY16" s="325"/>
      <c r="WGZ16" s="325"/>
      <c r="WHA16" s="325"/>
      <c r="WHB16" s="325"/>
      <c r="WHC16" s="325"/>
      <c r="WHD16" s="325"/>
      <c r="WHE16" s="325"/>
      <c r="WHF16" s="325"/>
      <c r="WHG16" s="325"/>
      <c r="WHH16" s="325"/>
      <c r="WHI16" s="325"/>
      <c r="WHJ16" s="325"/>
      <c r="WHK16" s="325"/>
      <c r="WHL16" s="325"/>
      <c r="WHM16" s="325"/>
      <c r="WHN16" s="325"/>
      <c r="WHO16" s="325"/>
      <c r="WHP16" s="325"/>
      <c r="WHQ16" s="325"/>
      <c r="WHR16" s="325"/>
      <c r="WHS16" s="325"/>
      <c r="WHT16" s="325"/>
      <c r="WHU16" s="325"/>
      <c r="WHV16" s="325"/>
      <c r="WHW16" s="325"/>
      <c r="WHX16" s="325"/>
      <c r="WHY16" s="325"/>
      <c r="WHZ16" s="325"/>
      <c r="WIA16" s="325"/>
      <c r="WIB16" s="325"/>
      <c r="WIC16" s="325"/>
      <c r="WID16" s="325"/>
      <c r="WIE16" s="325"/>
      <c r="WIF16" s="325"/>
      <c r="WIG16" s="325"/>
      <c r="WIH16" s="325"/>
      <c r="WII16" s="325"/>
      <c r="WIJ16" s="325"/>
      <c r="WIK16" s="325"/>
      <c r="WIL16" s="325"/>
      <c r="WIM16" s="325"/>
      <c r="WIN16" s="325"/>
      <c r="WIO16" s="325"/>
      <c r="WIP16" s="325"/>
      <c r="WIQ16" s="325"/>
      <c r="WIR16" s="325"/>
      <c r="WIS16" s="325"/>
      <c r="WIT16" s="325"/>
      <c r="WIU16" s="325"/>
      <c r="WIV16" s="325"/>
      <c r="WIW16" s="325"/>
      <c r="WIX16" s="325"/>
      <c r="WIY16" s="325"/>
      <c r="WIZ16" s="325"/>
      <c r="WJA16" s="325"/>
      <c r="WJB16" s="325"/>
      <c r="WJC16" s="325"/>
      <c r="WJD16" s="325"/>
      <c r="WJE16" s="325"/>
      <c r="WJF16" s="325"/>
      <c r="WJG16" s="325"/>
      <c r="WJH16" s="325"/>
      <c r="WJI16" s="325"/>
      <c r="WJJ16" s="325"/>
      <c r="WJK16" s="325"/>
      <c r="WJL16" s="325"/>
      <c r="WJM16" s="325"/>
      <c r="WJN16" s="325"/>
      <c r="WJO16" s="325"/>
      <c r="WJP16" s="325"/>
      <c r="WJQ16" s="325"/>
      <c r="WJR16" s="325"/>
      <c r="WJS16" s="325"/>
      <c r="WJT16" s="325"/>
      <c r="WJU16" s="325"/>
      <c r="WJV16" s="325"/>
      <c r="WJW16" s="325"/>
      <c r="WJX16" s="325"/>
      <c r="WJY16" s="325"/>
      <c r="WJZ16" s="325"/>
      <c r="WKA16" s="325"/>
      <c r="WKB16" s="325"/>
      <c r="WKC16" s="325"/>
      <c r="WKD16" s="325"/>
      <c r="WKE16" s="325"/>
      <c r="WKF16" s="325"/>
      <c r="WKG16" s="325"/>
      <c r="WKH16" s="325"/>
      <c r="WKI16" s="325"/>
      <c r="WKJ16" s="325"/>
      <c r="WKK16" s="325"/>
      <c r="WKL16" s="325"/>
      <c r="WKM16" s="325"/>
      <c r="WKN16" s="325"/>
      <c r="WKO16" s="325"/>
      <c r="WKP16" s="325"/>
      <c r="WKQ16" s="325"/>
      <c r="WKR16" s="325"/>
      <c r="WKS16" s="325"/>
      <c r="WKT16" s="325"/>
      <c r="WKU16" s="325"/>
      <c r="WKV16" s="325"/>
      <c r="WKW16" s="325"/>
      <c r="WKX16" s="325"/>
      <c r="WKY16" s="325"/>
      <c r="WKZ16" s="325"/>
      <c r="WLA16" s="325"/>
      <c r="WLB16" s="325"/>
      <c r="WLC16" s="325"/>
      <c r="WLD16" s="325"/>
      <c r="WLE16" s="325"/>
      <c r="WLF16" s="325"/>
      <c r="WLG16" s="325"/>
      <c r="WLH16" s="325"/>
      <c r="WLI16" s="325"/>
      <c r="WLJ16" s="325"/>
      <c r="WLK16" s="325"/>
      <c r="WLL16" s="325"/>
      <c r="WLM16" s="325"/>
      <c r="WLN16" s="325"/>
      <c r="WLO16" s="325"/>
      <c r="WLP16" s="325"/>
      <c r="WLQ16" s="325"/>
      <c r="WLR16" s="325"/>
      <c r="WLS16" s="325"/>
      <c r="WLT16" s="325"/>
      <c r="WLU16" s="325"/>
      <c r="WLV16" s="325"/>
      <c r="WLW16" s="325"/>
      <c r="WLX16" s="325"/>
      <c r="WLY16" s="325"/>
      <c r="WLZ16" s="325"/>
      <c r="WMA16" s="325"/>
      <c r="WMB16" s="325"/>
      <c r="WMC16" s="325"/>
      <c r="WMD16" s="325"/>
      <c r="WME16" s="325"/>
      <c r="WMF16" s="325"/>
      <c r="WMG16" s="325"/>
      <c r="WMH16" s="325"/>
      <c r="WMI16" s="325"/>
      <c r="WMJ16" s="325"/>
      <c r="WMK16" s="325"/>
      <c r="WML16" s="325"/>
      <c r="WMM16" s="325"/>
      <c r="WMN16" s="325"/>
      <c r="WMO16" s="325"/>
      <c r="WMP16" s="325"/>
      <c r="WMQ16" s="325"/>
      <c r="WMR16" s="325"/>
      <c r="WMS16" s="325"/>
      <c r="WMT16" s="325"/>
      <c r="WMU16" s="325"/>
      <c r="WMV16" s="325"/>
      <c r="WMW16" s="325"/>
      <c r="WMX16" s="325"/>
      <c r="WMY16" s="325"/>
      <c r="WMZ16" s="325"/>
      <c r="WNA16" s="325"/>
      <c r="WNB16" s="325"/>
      <c r="WNC16" s="325"/>
      <c r="WND16" s="325"/>
      <c r="WNE16" s="325"/>
      <c r="WNF16" s="325"/>
      <c r="WNG16" s="325"/>
      <c r="WNH16" s="325"/>
      <c r="WNI16" s="325"/>
      <c r="WNJ16" s="325"/>
      <c r="WNK16" s="325"/>
      <c r="WNL16" s="325"/>
      <c r="WNM16" s="325"/>
      <c r="WNN16" s="325"/>
      <c r="WNO16" s="325"/>
      <c r="WNP16" s="325"/>
      <c r="WNQ16" s="325"/>
      <c r="WNR16" s="325"/>
      <c r="WNS16" s="325"/>
      <c r="WNT16" s="325"/>
      <c r="WNU16" s="325"/>
      <c r="WNV16" s="325"/>
      <c r="WNW16" s="325"/>
      <c r="WNX16" s="325"/>
      <c r="WNY16" s="325"/>
      <c r="WNZ16" s="325"/>
      <c r="WOA16" s="325"/>
      <c r="WOB16" s="325"/>
      <c r="WOC16" s="325"/>
      <c r="WOD16" s="325"/>
      <c r="WOE16" s="325"/>
      <c r="WOF16" s="325"/>
      <c r="WOG16" s="325"/>
      <c r="WOH16" s="325"/>
      <c r="WOI16" s="325"/>
      <c r="WOJ16" s="325"/>
      <c r="WOK16" s="325"/>
      <c r="WOL16" s="325"/>
      <c r="WOM16" s="325"/>
      <c r="WON16" s="325"/>
      <c r="WOO16" s="325"/>
      <c r="WOP16" s="325"/>
      <c r="WOQ16" s="325"/>
      <c r="WOR16" s="325"/>
      <c r="WOS16" s="325"/>
      <c r="WOT16" s="325"/>
      <c r="WOU16" s="325"/>
      <c r="WOV16" s="325"/>
      <c r="WOW16" s="325"/>
      <c r="WOX16" s="325"/>
      <c r="WOY16" s="325"/>
      <c r="WOZ16" s="325"/>
      <c r="WPA16" s="325"/>
      <c r="WPB16" s="325"/>
      <c r="WPC16" s="325"/>
      <c r="WPD16" s="325"/>
      <c r="WPE16" s="325"/>
      <c r="WPF16" s="325"/>
      <c r="WPG16" s="325"/>
      <c r="WPH16" s="325"/>
      <c r="WPI16" s="325"/>
      <c r="WPJ16" s="325"/>
      <c r="WPK16" s="325"/>
      <c r="WPL16" s="325"/>
      <c r="WPM16" s="325"/>
      <c r="WPN16" s="325"/>
      <c r="WPO16" s="325"/>
      <c r="WPP16" s="325"/>
      <c r="WPQ16" s="325"/>
      <c r="WPR16" s="325"/>
      <c r="WPS16" s="325"/>
      <c r="WPT16" s="325"/>
      <c r="WPU16" s="325"/>
      <c r="WPV16" s="325"/>
      <c r="WPW16" s="325"/>
      <c r="WPX16" s="325"/>
      <c r="WPY16" s="325"/>
      <c r="WPZ16" s="325"/>
      <c r="WQA16" s="325"/>
      <c r="WQB16" s="325"/>
      <c r="WQC16" s="325"/>
      <c r="WQD16" s="325"/>
      <c r="WQE16" s="325"/>
      <c r="WQF16" s="325"/>
      <c r="WQG16" s="325"/>
      <c r="WQH16" s="325"/>
      <c r="WQI16" s="325"/>
      <c r="WQJ16" s="325"/>
      <c r="WQK16" s="325"/>
      <c r="WQL16" s="325"/>
      <c r="WQM16" s="325"/>
      <c r="WQN16" s="325"/>
      <c r="WQO16" s="325"/>
      <c r="WQP16" s="325"/>
      <c r="WQQ16" s="325"/>
      <c r="WQR16" s="325"/>
      <c r="WQS16" s="325"/>
      <c r="WQT16" s="325"/>
      <c r="WQU16" s="325"/>
      <c r="WQV16" s="325"/>
      <c r="WQW16" s="325"/>
      <c r="WQX16" s="325"/>
      <c r="WQY16" s="325"/>
      <c r="WQZ16" s="325"/>
      <c r="WRA16" s="325"/>
      <c r="WRB16" s="325"/>
      <c r="WRC16" s="325"/>
      <c r="WRD16" s="325"/>
      <c r="WRE16" s="325"/>
      <c r="WRF16" s="325"/>
      <c r="WRG16" s="325"/>
      <c r="WRH16" s="325"/>
      <c r="WRI16" s="325"/>
      <c r="WRJ16" s="325"/>
      <c r="WRK16" s="325"/>
      <c r="WRL16" s="325"/>
      <c r="WRM16" s="325"/>
      <c r="WRN16" s="325"/>
      <c r="WRO16" s="325"/>
      <c r="WRP16" s="325"/>
      <c r="WRQ16" s="325"/>
      <c r="WRR16" s="325"/>
      <c r="WRS16" s="325"/>
      <c r="WRT16" s="325"/>
      <c r="WRU16" s="325"/>
      <c r="WRV16" s="325"/>
      <c r="WRW16" s="325"/>
      <c r="WRX16" s="325"/>
      <c r="WRY16" s="325"/>
      <c r="WRZ16" s="325"/>
      <c r="WSA16" s="325"/>
      <c r="WSB16" s="325"/>
      <c r="WSC16" s="325"/>
      <c r="WSD16" s="325"/>
      <c r="WSE16" s="325"/>
      <c r="WSF16" s="325"/>
      <c r="WSG16" s="325"/>
      <c r="WSH16" s="325"/>
      <c r="WSI16" s="325"/>
      <c r="WSJ16" s="325"/>
      <c r="WSK16" s="325"/>
      <c r="WSL16" s="325"/>
      <c r="WSM16" s="325"/>
      <c r="WSN16" s="325"/>
      <c r="WSO16" s="325"/>
      <c r="WSP16" s="325"/>
      <c r="WSQ16" s="325"/>
      <c r="WSR16" s="325"/>
      <c r="WSS16" s="325"/>
      <c r="WST16" s="325"/>
      <c r="WSU16" s="325"/>
      <c r="WSV16" s="325"/>
      <c r="WSW16" s="325"/>
      <c r="WSX16" s="325"/>
      <c r="WSY16" s="325"/>
      <c r="WSZ16" s="325"/>
      <c r="WTA16" s="325"/>
      <c r="WTB16" s="325"/>
      <c r="WTC16" s="325"/>
      <c r="WTD16" s="325"/>
      <c r="WTE16" s="325"/>
      <c r="WTF16" s="325"/>
      <c r="WTG16" s="325"/>
      <c r="WTH16" s="325"/>
      <c r="WTI16" s="325"/>
      <c r="WTJ16" s="325"/>
      <c r="WTK16" s="325"/>
      <c r="WTL16" s="325"/>
      <c r="WTM16" s="325"/>
      <c r="WTN16" s="325"/>
      <c r="WTO16" s="325"/>
      <c r="WTP16" s="325"/>
      <c r="WTQ16" s="325"/>
      <c r="WTR16" s="325"/>
      <c r="WTS16" s="325"/>
      <c r="WTT16" s="325"/>
      <c r="WTU16" s="325"/>
      <c r="WTV16" s="325"/>
      <c r="WTW16" s="325"/>
      <c r="WTX16" s="325"/>
      <c r="WTY16" s="325"/>
      <c r="WTZ16" s="325"/>
      <c r="WUA16" s="325"/>
      <c r="WUB16" s="325"/>
      <c r="WUC16" s="325"/>
      <c r="WUD16" s="325"/>
      <c r="WUE16" s="325"/>
      <c r="WUF16" s="325"/>
      <c r="WUG16" s="325"/>
      <c r="WUH16" s="325"/>
      <c r="WUI16" s="325"/>
      <c r="WUJ16" s="325"/>
      <c r="WUK16" s="325"/>
      <c r="WUL16" s="325"/>
      <c r="WUM16" s="325"/>
      <c r="WUN16" s="325"/>
      <c r="WUO16" s="325"/>
      <c r="WUP16" s="325"/>
      <c r="WUQ16" s="325"/>
      <c r="WUR16" s="325"/>
      <c r="WUS16" s="325"/>
      <c r="WUT16" s="325"/>
      <c r="WUU16" s="325"/>
      <c r="WUV16" s="325"/>
      <c r="WUW16" s="325"/>
      <c r="WUX16" s="325"/>
      <c r="WUY16" s="325"/>
      <c r="WUZ16" s="325"/>
      <c r="WVA16" s="325"/>
      <c r="WVB16" s="325"/>
      <c r="WVC16" s="325"/>
      <c r="WVD16" s="325"/>
      <c r="WVE16" s="325"/>
      <c r="WVF16" s="325"/>
      <c r="WVG16" s="325"/>
      <c r="WVH16" s="325"/>
      <c r="WVI16" s="325"/>
      <c r="WVJ16" s="325"/>
      <c r="WVK16" s="325"/>
      <c r="WVL16" s="325"/>
      <c r="WVM16" s="325"/>
      <c r="WVN16" s="325"/>
      <c r="WVO16" s="325"/>
      <c r="WVP16" s="325"/>
      <c r="WVQ16" s="325"/>
      <c r="WVR16" s="325"/>
      <c r="WVS16" s="325"/>
      <c r="WVT16" s="325"/>
      <c r="WVU16" s="325"/>
      <c r="WVV16" s="325"/>
      <c r="WVW16" s="325"/>
      <c r="WVX16" s="325"/>
      <c r="WVY16" s="325"/>
      <c r="WVZ16" s="325"/>
      <c r="WWA16" s="325"/>
      <c r="WWB16" s="325"/>
      <c r="WWC16" s="325"/>
      <c r="WWD16" s="325"/>
      <c r="WWE16" s="325"/>
      <c r="WWF16" s="325"/>
      <c r="WWG16" s="325"/>
      <c r="WWH16" s="325"/>
      <c r="WWI16" s="325"/>
      <c r="WWJ16" s="325"/>
      <c r="WWK16" s="325"/>
      <c r="WWL16" s="325"/>
      <c r="WWM16" s="325"/>
      <c r="WWN16" s="325"/>
      <c r="WWO16" s="325"/>
      <c r="WWP16" s="325"/>
      <c r="WWQ16" s="325"/>
      <c r="WWR16" s="325"/>
      <c r="WWS16" s="325"/>
      <c r="WWT16" s="325"/>
      <c r="WWU16" s="325"/>
      <c r="WWV16" s="325"/>
      <c r="WWW16" s="325"/>
      <c r="WWX16" s="325"/>
      <c r="WWY16" s="325"/>
      <c r="WWZ16" s="325"/>
      <c r="WXA16" s="325"/>
      <c r="WXB16" s="325"/>
      <c r="WXC16" s="325"/>
      <c r="WXD16" s="325"/>
      <c r="WXE16" s="325"/>
      <c r="WXF16" s="325"/>
      <c r="WXG16" s="325"/>
      <c r="WXH16" s="325"/>
      <c r="WXI16" s="325"/>
      <c r="WXJ16" s="325"/>
      <c r="WXK16" s="325"/>
      <c r="WXL16" s="325"/>
      <c r="WXM16" s="325"/>
      <c r="WXN16" s="325"/>
      <c r="WXO16" s="325"/>
      <c r="WXP16" s="325"/>
      <c r="WXQ16" s="325"/>
      <c r="WXR16" s="325"/>
      <c r="WXS16" s="325"/>
      <c r="WXT16" s="325"/>
      <c r="WXU16" s="325"/>
      <c r="WXV16" s="325"/>
      <c r="WXW16" s="325"/>
      <c r="WXX16" s="325"/>
      <c r="WXY16" s="325"/>
      <c r="WXZ16" s="325"/>
      <c r="WYA16" s="325"/>
      <c r="WYB16" s="325"/>
      <c r="WYC16" s="325"/>
      <c r="WYD16" s="325"/>
      <c r="WYE16" s="325"/>
      <c r="WYF16" s="325"/>
      <c r="WYG16" s="325"/>
      <c r="WYH16" s="325"/>
      <c r="WYI16" s="325"/>
      <c r="WYJ16" s="325"/>
      <c r="WYK16" s="325"/>
      <c r="WYL16" s="325"/>
      <c r="WYM16" s="325"/>
      <c r="WYN16" s="325"/>
      <c r="WYO16" s="325"/>
      <c r="WYP16" s="325"/>
      <c r="WYQ16" s="325"/>
      <c r="WYR16" s="325"/>
      <c r="WYS16" s="325"/>
      <c r="WYT16" s="325"/>
      <c r="WYU16" s="325"/>
      <c r="WYV16" s="325"/>
      <c r="WYW16" s="325"/>
      <c r="WYX16" s="325"/>
      <c r="WYY16" s="325"/>
      <c r="WYZ16" s="325"/>
      <c r="WZA16" s="325"/>
      <c r="WZB16" s="325"/>
      <c r="WZC16" s="325"/>
      <c r="WZD16" s="325"/>
      <c r="WZE16" s="325"/>
      <c r="WZF16" s="325"/>
      <c r="WZG16" s="325"/>
      <c r="WZH16" s="325"/>
      <c r="WZI16" s="325"/>
      <c r="WZJ16" s="325"/>
      <c r="WZK16" s="325"/>
      <c r="WZL16" s="325"/>
      <c r="WZM16" s="325"/>
      <c r="WZN16" s="325"/>
      <c r="WZO16" s="325"/>
      <c r="WZP16" s="325"/>
      <c r="WZQ16" s="325"/>
      <c r="WZR16" s="325"/>
      <c r="WZS16" s="325"/>
      <c r="WZT16" s="325"/>
      <c r="WZU16" s="325"/>
      <c r="WZV16" s="325"/>
      <c r="WZW16" s="325"/>
      <c r="WZX16" s="325"/>
      <c r="WZY16" s="325"/>
      <c r="WZZ16" s="325"/>
      <c r="XAA16" s="325"/>
      <c r="XAB16" s="325"/>
      <c r="XAC16" s="325"/>
      <c r="XAD16" s="325"/>
      <c r="XAE16" s="325"/>
      <c r="XAF16" s="325"/>
      <c r="XAG16" s="325"/>
      <c r="XAH16" s="325"/>
      <c r="XAI16" s="325"/>
      <c r="XAJ16" s="325"/>
      <c r="XAK16" s="325"/>
      <c r="XAL16" s="325"/>
      <c r="XAM16" s="325"/>
      <c r="XAN16" s="325"/>
      <c r="XAO16" s="325"/>
      <c r="XAP16" s="325"/>
      <c r="XAQ16" s="325"/>
      <c r="XAR16" s="325"/>
      <c r="XAS16" s="325"/>
      <c r="XAT16" s="325"/>
      <c r="XAU16" s="325"/>
      <c r="XAV16" s="325"/>
      <c r="XAW16" s="325"/>
      <c r="XAX16" s="325"/>
      <c r="XAY16" s="325"/>
      <c r="XAZ16" s="325"/>
      <c r="XBA16" s="325"/>
      <c r="XBB16" s="325"/>
      <c r="XBC16" s="325"/>
      <c r="XBD16" s="325"/>
      <c r="XBE16" s="325"/>
      <c r="XBF16" s="325"/>
      <c r="XBG16" s="325"/>
      <c r="XBH16" s="325"/>
      <c r="XBI16" s="325"/>
      <c r="XBJ16" s="325"/>
      <c r="XBK16" s="325"/>
      <c r="XBL16" s="325"/>
      <c r="XBM16" s="325"/>
      <c r="XBN16" s="325"/>
      <c r="XBO16" s="325"/>
      <c r="XBP16" s="325"/>
      <c r="XBQ16" s="325"/>
      <c r="XBR16" s="325"/>
      <c r="XBS16" s="325"/>
      <c r="XBT16" s="325"/>
      <c r="XBU16" s="325"/>
      <c r="XBV16" s="325"/>
      <c r="XBW16" s="325"/>
      <c r="XBX16" s="325"/>
      <c r="XBY16" s="325"/>
      <c r="XBZ16" s="325"/>
      <c r="XCA16" s="325"/>
      <c r="XCB16" s="325"/>
      <c r="XCC16" s="325"/>
      <c r="XCD16" s="325"/>
      <c r="XCE16" s="325"/>
      <c r="XCF16" s="325"/>
      <c r="XCG16" s="325"/>
      <c r="XCH16" s="325"/>
      <c r="XCI16" s="325"/>
      <c r="XCJ16" s="325"/>
      <c r="XCK16" s="325"/>
      <c r="XCL16" s="325"/>
      <c r="XCM16" s="325"/>
      <c r="XCN16" s="325"/>
      <c r="XCO16" s="325"/>
      <c r="XCP16" s="325"/>
      <c r="XCQ16" s="325"/>
      <c r="XCR16" s="325"/>
      <c r="XCS16" s="325"/>
      <c r="XCT16" s="325"/>
      <c r="XCU16" s="325"/>
      <c r="XCV16" s="325"/>
      <c r="XCW16" s="325"/>
      <c r="XCX16" s="325"/>
      <c r="XCY16" s="325"/>
      <c r="XCZ16" s="325"/>
      <c r="XDA16" s="325"/>
      <c r="XDB16" s="325"/>
      <c r="XDC16" s="325"/>
      <c r="XDD16" s="325"/>
      <c r="XDE16" s="325"/>
      <c r="XDF16" s="325"/>
      <c r="XDG16" s="325"/>
      <c r="XDH16" s="325"/>
      <c r="XDI16" s="325"/>
      <c r="XDJ16" s="325"/>
      <c r="XDK16" s="325"/>
      <c r="XDL16" s="325"/>
      <c r="XDM16" s="325"/>
      <c r="XDN16" s="325"/>
      <c r="XDO16" s="325"/>
      <c r="XDP16" s="325"/>
      <c r="XDQ16" s="325"/>
      <c r="XDR16" s="325"/>
      <c r="XDS16" s="325"/>
      <c r="XDT16" s="325"/>
      <c r="XDU16" s="325"/>
      <c r="XDV16" s="325"/>
      <c r="XDW16" s="325"/>
      <c r="XDX16" s="325"/>
      <c r="XDY16" s="325"/>
      <c r="XDZ16" s="325"/>
      <c r="XEA16" s="325"/>
      <c r="XEB16" s="325"/>
      <c r="XEC16" s="325"/>
      <c r="XED16" s="325"/>
      <c r="XEE16" s="325"/>
      <c r="XEF16" s="325"/>
      <c r="XEG16" s="325"/>
      <c r="XEH16" s="325"/>
      <c r="XEI16" s="325"/>
      <c r="XEJ16" s="325"/>
      <c r="XEK16" s="325"/>
      <c r="XEL16" s="325"/>
      <c r="XEM16" s="325"/>
      <c r="XEN16" s="325"/>
      <c r="XEO16" s="325"/>
      <c r="XEP16" s="325"/>
      <c r="XEQ16" s="325"/>
      <c r="XER16" s="325"/>
      <c r="XES16" s="325"/>
      <c r="XET16" s="325"/>
      <c r="XEU16" s="325"/>
      <c r="XEV16" s="325"/>
      <c r="XEW16" s="325"/>
      <c r="XEX16" s="325"/>
      <c r="XEY16" s="325"/>
      <c r="XEZ16" s="325"/>
      <c r="XFA16" s="325"/>
      <c r="XFB16" s="325"/>
      <c r="XFC16" s="325"/>
      <c r="XFD16" s="325"/>
    </row>
    <row r="17" s="318" customFormat="1" ht="25.5" customHeight="1" spans="1:2">
      <c r="A17" s="322" t="s">
        <v>18</v>
      </c>
      <c r="B17" s="323"/>
    </row>
    <row r="18" s="318" customFormat="1" ht="27" customHeight="1" spans="1:8">
      <c r="A18" s="322" t="s">
        <v>19</v>
      </c>
      <c r="B18" s="326"/>
      <c r="C18" s="327"/>
      <c r="D18" s="327"/>
      <c r="E18" s="327"/>
      <c r="F18" s="327"/>
      <c r="G18" s="327"/>
      <c r="H18" s="327"/>
    </row>
    <row r="19" s="318" customFormat="1" ht="25" customHeight="1" spans="1:16384">
      <c r="A19" s="322" t="s">
        <v>20</v>
      </c>
      <c r="B19" s="328"/>
      <c r="C19" s="328"/>
      <c r="D19" s="328"/>
      <c r="E19" s="328"/>
      <c r="F19" s="328"/>
      <c r="G19" s="328"/>
      <c r="H19" s="328"/>
      <c r="I19" s="325"/>
      <c r="J19" s="325"/>
      <c r="K19" s="325"/>
      <c r="L19" s="325"/>
      <c r="M19" s="325"/>
      <c r="N19" s="325"/>
      <c r="O19" s="325"/>
      <c r="P19" s="325"/>
      <c r="Q19" s="325"/>
      <c r="R19" s="325"/>
      <c r="S19" s="325"/>
      <c r="T19" s="325"/>
      <c r="U19" s="325"/>
      <c r="V19" s="325"/>
      <c r="W19" s="325"/>
      <c r="X19" s="325"/>
      <c r="Y19" s="325"/>
      <c r="Z19" s="325"/>
      <c r="AA19" s="325"/>
      <c r="AB19" s="325"/>
      <c r="AC19" s="325"/>
      <c r="AD19" s="325"/>
      <c r="AE19" s="325"/>
      <c r="AF19" s="325"/>
      <c r="AG19" s="325"/>
      <c r="AH19" s="325"/>
      <c r="AI19" s="325"/>
      <c r="AJ19" s="325"/>
      <c r="AK19" s="325"/>
      <c r="AL19" s="325"/>
      <c r="AM19" s="325"/>
      <c r="AN19" s="325"/>
      <c r="AO19" s="325"/>
      <c r="AP19" s="325"/>
      <c r="AQ19" s="325"/>
      <c r="AR19" s="325"/>
      <c r="AS19" s="325"/>
      <c r="AT19" s="325"/>
      <c r="AU19" s="325"/>
      <c r="AV19" s="325"/>
      <c r="AW19" s="325"/>
      <c r="AX19" s="325"/>
      <c r="AY19" s="325"/>
      <c r="AZ19" s="325"/>
      <c r="BA19" s="325"/>
      <c r="BB19" s="325"/>
      <c r="BC19" s="325"/>
      <c r="BD19" s="325"/>
      <c r="BE19" s="325"/>
      <c r="BF19" s="325"/>
      <c r="BG19" s="325"/>
      <c r="BH19" s="325"/>
      <c r="BI19" s="325"/>
      <c r="BJ19" s="325"/>
      <c r="BK19" s="325"/>
      <c r="BL19" s="325"/>
      <c r="BM19" s="325"/>
      <c r="BN19" s="325"/>
      <c r="BO19" s="325"/>
      <c r="BP19" s="325"/>
      <c r="BQ19" s="325"/>
      <c r="BR19" s="325"/>
      <c r="BS19" s="325"/>
      <c r="BT19" s="325"/>
      <c r="BU19" s="325"/>
      <c r="BV19" s="325"/>
      <c r="BW19" s="325"/>
      <c r="BX19" s="325"/>
      <c r="BY19" s="325"/>
      <c r="BZ19" s="325"/>
      <c r="CA19" s="325"/>
      <c r="CB19" s="325"/>
      <c r="CC19" s="325"/>
      <c r="CD19" s="325"/>
      <c r="CE19" s="325"/>
      <c r="CF19" s="325"/>
      <c r="CG19" s="325"/>
      <c r="CH19" s="325"/>
      <c r="CI19" s="325"/>
      <c r="CJ19" s="325"/>
      <c r="CK19" s="325"/>
      <c r="CL19" s="325"/>
      <c r="CM19" s="325"/>
      <c r="CN19" s="325"/>
      <c r="CO19" s="325"/>
      <c r="CP19" s="325"/>
      <c r="CQ19" s="325"/>
      <c r="CR19" s="325"/>
      <c r="CS19" s="325"/>
      <c r="CT19" s="325"/>
      <c r="CU19" s="325"/>
      <c r="CV19" s="325"/>
      <c r="CW19" s="325"/>
      <c r="CX19" s="325"/>
      <c r="CY19" s="325"/>
      <c r="CZ19" s="325"/>
      <c r="DA19" s="325"/>
      <c r="DB19" s="325"/>
      <c r="DC19" s="325"/>
      <c r="DD19" s="325"/>
      <c r="DE19" s="325"/>
      <c r="DF19" s="325"/>
      <c r="DG19" s="325"/>
      <c r="DH19" s="325"/>
      <c r="DI19" s="325"/>
      <c r="DJ19" s="325"/>
      <c r="DK19" s="325"/>
      <c r="DL19" s="325"/>
      <c r="DM19" s="325"/>
      <c r="DN19" s="325"/>
      <c r="DO19" s="325"/>
      <c r="DP19" s="325"/>
      <c r="DQ19" s="325"/>
      <c r="DR19" s="325"/>
      <c r="DS19" s="325"/>
      <c r="DT19" s="325"/>
      <c r="DU19" s="325"/>
      <c r="DV19" s="325"/>
      <c r="DW19" s="325"/>
      <c r="DX19" s="325"/>
      <c r="DY19" s="325"/>
      <c r="DZ19" s="325"/>
      <c r="EA19" s="325"/>
      <c r="EB19" s="325"/>
      <c r="EC19" s="325"/>
      <c r="ED19" s="325"/>
      <c r="EE19" s="325"/>
      <c r="EF19" s="325"/>
      <c r="EG19" s="325"/>
      <c r="EH19" s="325"/>
      <c r="EI19" s="325"/>
      <c r="EJ19" s="325"/>
      <c r="EK19" s="325"/>
      <c r="EL19" s="325"/>
      <c r="EM19" s="325"/>
      <c r="EN19" s="325"/>
      <c r="EO19" s="325"/>
      <c r="EP19" s="325"/>
      <c r="EQ19" s="325"/>
      <c r="ER19" s="325"/>
      <c r="ES19" s="325"/>
      <c r="ET19" s="325"/>
      <c r="EU19" s="325"/>
      <c r="EV19" s="325"/>
      <c r="EW19" s="325"/>
      <c r="EX19" s="325"/>
      <c r="EY19" s="325"/>
      <c r="EZ19" s="325"/>
      <c r="FA19" s="325"/>
      <c r="FB19" s="325"/>
      <c r="FC19" s="325"/>
      <c r="FD19" s="325"/>
      <c r="FE19" s="325"/>
      <c r="FF19" s="325"/>
      <c r="FG19" s="325"/>
      <c r="FH19" s="325"/>
      <c r="FI19" s="325"/>
      <c r="FJ19" s="325"/>
      <c r="FK19" s="325"/>
      <c r="FL19" s="325"/>
      <c r="FM19" s="325"/>
      <c r="FN19" s="325"/>
      <c r="FO19" s="325"/>
      <c r="FP19" s="325"/>
      <c r="FQ19" s="325"/>
      <c r="FR19" s="325"/>
      <c r="FS19" s="325"/>
      <c r="FT19" s="325"/>
      <c r="FU19" s="325"/>
      <c r="FV19" s="325"/>
      <c r="FW19" s="325"/>
      <c r="FX19" s="325"/>
      <c r="FY19" s="325"/>
      <c r="FZ19" s="325"/>
      <c r="GA19" s="325"/>
      <c r="GB19" s="325"/>
      <c r="GC19" s="325"/>
      <c r="GD19" s="325"/>
      <c r="GE19" s="325"/>
      <c r="GF19" s="325"/>
      <c r="GG19" s="325"/>
      <c r="GH19" s="325"/>
      <c r="GI19" s="325"/>
      <c r="GJ19" s="325"/>
      <c r="GK19" s="325"/>
      <c r="GL19" s="325"/>
      <c r="GM19" s="325"/>
      <c r="GN19" s="325"/>
      <c r="GO19" s="325"/>
      <c r="GP19" s="325"/>
      <c r="GQ19" s="325"/>
      <c r="GR19" s="325"/>
      <c r="GS19" s="325"/>
      <c r="GT19" s="325"/>
      <c r="GU19" s="325"/>
      <c r="GV19" s="325"/>
      <c r="GW19" s="325"/>
      <c r="GX19" s="325"/>
      <c r="GY19" s="325"/>
      <c r="GZ19" s="325"/>
      <c r="HA19" s="325"/>
      <c r="HB19" s="325"/>
      <c r="HC19" s="325"/>
      <c r="HD19" s="325"/>
      <c r="HE19" s="325"/>
      <c r="HF19" s="325"/>
      <c r="HG19" s="325"/>
      <c r="HH19" s="325"/>
      <c r="HI19" s="325"/>
      <c r="HJ19" s="325"/>
      <c r="HK19" s="325"/>
      <c r="HL19" s="325"/>
      <c r="HM19" s="325"/>
      <c r="HN19" s="325"/>
      <c r="HO19" s="325"/>
      <c r="HP19" s="325"/>
      <c r="HQ19" s="325"/>
      <c r="HR19" s="325"/>
      <c r="HS19" s="325"/>
      <c r="HT19" s="325"/>
      <c r="HU19" s="325"/>
      <c r="HV19" s="325"/>
      <c r="HW19" s="325"/>
      <c r="HX19" s="325"/>
      <c r="HY19" s="325"/>
      <c r="HZ19" s="325"/>
      <c r="IA19" s="325"/>
      <c r="IB19" s="325"/>
      <c r="IC19" s="325"/>
      <c r="ID19" s="325"/>
      <c r="IE19" s="325"/>
      <c r="IF19" s="325"/>
      <c r="IG19" s="325"/>
      <c r="IH19" s="325"/>
      <c r="II19" s="325"/>
      <c r="IJ19" s="325"/>
      <c r="IK19" s="325"/>
      <c r="IL19" s="325"/>
      <c r="IM19" s="325"/>
      <c r="IN19" s="325"/>
      <c r="IO19" s="325"/>
      <c r="IP19" s="325"/>
      <c r="IQ19" s="325"/>
      <c r="IR19" s="325"/>
      <c r="IS19" s="325"/>
      <c r="IT19" s="325"/>
      <c r="IU19" s="325"/>
      <c r="IV19" s="325"/>
      <c r="IW19" s="325"/>
      <c r="IX19" s="325"/>
      <c r="IY19" s="325"/>
      <c r="IZ19" s="325"/>
      <c r="JA19" s="325"/>
      <c r="JB19" s="325"/>
      <c r="JC19" s="325"/>
      <c r="JD19" s="325"/>
      <c r="JE19" s="325"/>
      <c r="JF19" s="325"/>
      <c r="JG19" s="325"/>
      <c r="JH19" s="325"/>
      <c r="JI19" s="325"/>
      <c r="JJ19" s="325"/>
      <c r="JK19" s="325"/>
      <c r="JL19" s="325"/>
      <c r="JM19" s="325"/>
      <c r="JN19" s="325"/>
      <c r="JO19" s="325"/>
      <c r="JP19" s="325"/>
      <c r="JQ19" s="325"/>
      <c r="JR19" s="325"/>
      <c r="JS19" s="325"/>
      <c r="JT19" s="325"/>
      <c r="JU19" s="325"/>
      <c r="JV19" s="325"/>
      <c r="JW19" s="325"/>
      <c r="JX19" s="325"/>
      <c r="JY19" s="325"/>
      <c r="JZ19" s="325"/>
      <c r="KA19" s="325"/>
      <c r="KB19" s="325"/>
      <c r="KC19" s="325"/>
      <c r="KD19" s="325"/>
      <c r="KE19" s="325"/>
      <c r="KF19" s="325"/>
      <c r="KG19" s="325"/>
      <c r="KH19" s="325"/>
      <c r="KI19" s="325"/>
      <c r="KJ19" s="325"/>
      <c r="KK19" s="325"/>
      <c r="KL19" s="325"/>
      <c r="KM19" s="325"/>
      <c r="KN19" s="325"/>
      <c r="KO19" s="325"/>
      <c r="KP19" s="325"/>
      <c r="KQ19" s="325"/>
      <c r="KR19" s="325"/>
      <c r="KS19" s="325"/>
      <c r="KT19" s="325"/>
      <c r="KU19" s="325"/>
      <c r="KV19" s="325"/>
      <c r="KW19" s="325"/>
      <c r="KX19" s="325"/>
      <c r="KY19" s="325"/>
      <c r="KZ19" s="325"/>
      <c r="LA19" s="325"/>
      <c r="LB19" s="325"/>
      <c r="LC19" s="325"/>
      <c r="LD19" s="325"/>
      <c r="LE19" s="325"/>
      <c r="LF19" s="325"/>
      <c r="LG19" s="325"/>
      <c r="LH19" s="325"/>
      <c r="LI19" s="325"/>
      <c r="LJ19" s="325"/>
      <c r="LK19" s="325"/>
      <c r="LL19" s="325"/>
      <c r="LM19" s="325"/>
      <c r="LN19" s="325"/>
      <c r="LO19" s="325"/>
      <c r="LP19" s="325"/>
      <c r="LQ19" s="325"/>
      <c r="LR19" s="325"/>
      <c r="LS19" s="325"/>
      <c r="LT19" s="325"/>
      <c r="LU19" s="325"/>
      <c r="LV19" s="325"/>
      <c r="LW19" s="325"/>
      <c r="LX19" s="325"/>
      <c r="LY19" s="325"/>
      <c r="LZ19" s="325"/>
      <c r="MA19" s="325"/>
      <c r="MB19" s="325"/>
      <c r="MC19" s="325"/>
      <c r="MD19" s="325"/>
      <c r="ME19" s="325"/>
      <c r="MF19" s="325"/>
      <c r="MG19" s="325"/>
      <c r="MH19" s="325"/>
      <c r="MI19" s="325"/>
      <c r="MJ19" s="325"/>
      <c r="MK19" s="325"/>
      <c r="ML19" s="325"/>
      <c r="MM19" s="325"/>
      <c r="MN19" s="325"/>
      <c r="MO19" s="325"/>
      <c r="MP19" s="325"/>
      <c r="MQ19" s="325"/>
      <c r="MR19" s="325"/>
      <c r="MS19" s="325"/>
      <c r="MT19" s="325"/>
      <c r="MU19" s="325"/>
      <c r="MV19" s="325"/>
      <c r="MW19" s="325"/>
      <c r="MX19" s="325"/>
      <c r="MY19" s="325"/>
      <c r="MZ19" s="325"/>
      <c r="NA19" s="325"/>
      <c r="NB19" s="325"/>
      <c r="NC19" s="325"/>
      <c r="ND19" s="325"/>
      <c r="NE19" s="325"/>
      <c r="NF19" s="325"/>
      <c r="NG19" s="325"/>
      <c r="NH19" s="325"/>
      <c r="NI19" s="325"/>
      <c r="NJ19" s="325"/>
      <c r="NK19" s="325"/>
      <c r="NL19" s="325"/>
      <c r="NM19" s="325"/>
      <c r="NN19" s="325"/>
      <c r="NO19" s="325"/>
      <c r="NP19" s="325"/>
      <c r="NQ19" s="325"/>
      <c r="NR19" s="325"/>
      <c r="NS19" s="325"/>
      <c r="NT19" s="325"/>
      <c r="NU19" s="325"/>
      <c r="NV19" s="325"/>
      <c r="NW19" s="325"/>
      <c r="NX19" s="325"/>
      <c r="NY19" s="325"/>
      <c r="NZ19" s="325"/>
      <c r="OA19" s="325"/>
      <c r="OB19" s="325"/>
      <c r="OC19" s="325"/>
      <c r="OD19" s="325"/>
      <c r="OE19" s="325"/>
      <c r="OF19" s="325"/>
      <c r="OG19" s="325"/>
      <c r="OH19" s="325"/>
      <c r="OI19" s="325"/>
      <c r="OJ19" s="325"/>
      <c r="OK19" s="325"/>
      <c r="OL19" s="325"/>
      <c r="OM19" s="325"/>
      <c r="ON19" s="325"/>
      <c r="OO19" s="325"/>
      <c r="OP19" s="325"/>
      <c r="OQ19" s="325"/>
      <c r="OR19" s="325"/>
      <c r="OS19" s="325"/>
      <c r="OT19" s="325"/>
      <c r="OU19" s="325"/>
      <c r="OV19" s="325"/>
      <c r="OW19" s="325"/>
      <c r="OX19" s="325"/>
      <c r="OY19" s="325"/>
      <c r="OZ19" s="325"/>
      <c r="PA19" s="325"/>
      <c r="PB19" s="325"/>
      <c r="PC19" s="325"/>
      <c r="PD19" s="325"/>
      <c r="PE19" s="325"/>
      <c r="PF19" s="325"/>
      <c r="PG19" s="325"/>
      <c r="PH19" s="325"/>
      <c r="PI19" s="325"/>
      <c r="PJ19" s="325"/>
      <c r="PK19" s="325"/>
      <c r="PL19" s="325"/>
      <c r="PM19" s="325"/>
      <c r="PN19" s="325"/>
      <c r="PO19" s="325"/>
      <c r="PP19" s="325"/>
      <c r="PQ19" s="325"/>
      <c r="PR19" s="325"/>
      <c r="PS19" s="325"/>
      <c r="PT19" s="325"/>
      <c r="PU19" s="325"/>
      <c r="PV19" s="325"/>
      <c r="PW19" s="325"/>
      <c r="PX19" s="325"/>
      <c r="PY19" s="325"/>
      <c r="PZ19" s="325"/>
      <c r="QA19" s="325"/>
      <c r="QB19" s="325"/>
      <c r="QC19" s="325"/>
      <c r="QD19" s="325"/>
      <c r="QE19" s="325"/>
      <c r="QF19" s="325"/>
      <c r="QG19" s="325"/>
      <c r="QH19" s="325"/>
      <c r="QI19" s="325"/>
      <c r="QJ19" s="325"/>
      <c r="QK19" s="325"/>
      <c r="QL19" s="325"/>
      <c r="QM19" s="325"/>
      <c r="QN19" s="325"/>
      <c r="QO19" s="325"/>
      <c r="QP19" s="325"/>
      <c r="QQ19" s="325"/>
      <c r="QR19" s="325"/>
      <c r="QS19" s="325"/>
      <c r="QT19" s="325"/>
      <c r="QU19" s="325"/>
      <c r="QV19" s="325"/>
      <c r="QW19" s="325"/>
      <c r="QX19" s="325"/>
      <c r="QY19" s="325"/>
      <c r="QZ19" s="325"/>
      <c r="RA19" s="325"/>
      <c r="RB19" s="325"/>
      <c r="RC19" s="325"/>
      <c r="RD19" s="325"/>
      <c r="RE19" s="325"/>
      <c r="RF19" s="325"/>
      <c r="RG19" s="325"/>
      <c r="RH19" s="325"/>
      <c r="RI19" s="325"/>
      <c r="RJ19" s="325"/>
      <c r="RK19" s="325"/>
      <c r="RL19" s="325"/>
      <c r="RM19" s="325"/>
      <c r="RN19" s="325"/>
      <c r="RO19" s="325"/>
      <c r="RP19" s="325"/>
      <c r="RQ19" s="325"/>
      <c r="RR19" s="325"/>
      <c r="RS19" s="325"/>
      <c r="RT19" s="325"/>
      <c r="RU19" s="325"/>
      <c r="RV19" s="325"/>
      <c r="RW19" s="325"/>
      <c r="RX19" s="325"/>
      <c r="RY19" s="325"/>
      <c r="RZ19" s="325"/>
      <c r="SA19" s="325"/>
      <c r="SB19" s="325"/>
      <c r="SC19" s="325"/>
      <c r="SD19" s="325"/>
      <c r="SE19" s="325"/>
      <c r="SF19" s="325"/>
      <c r="SG19" s="325"/>
      <c r="SH19" s="325"/>
      <c r="SI19" s="325"/>
      <c r="SJ19" s="325"/>
      <c r="SK19" s="325"/>
      <c r="SL19" s="325"/>
      <c r="SM19" s="325"/>
      <c r="SN19" s="325"/>
      <c r="SO19" s="325"/>
      <c r="SP19" s="325"/>
      <c r="SQ19" s="325"/>
      <c r="SR19" s="325"/>
      <c r="SS19" s="325"/>
      <c r="ST19" s="325"/>
      <c r="SU19" s="325"/>
      <c r="SV19" s="325"/>
      <c r="SW19" s="325"/>
      <c r="SX19" s="325"/>
      <c r="SY19" s="325"/>
      <c r="SZ19" s="325"/>
      <c r="TA19" s="325"/>
      <c r="TB19" s="325"/>
      <c r="TC19" s="325"/>
      <c r="TD19" s="325"/>
      <c r="TE19" s="325"/>
      <c r="TF19" s="325"/>
      <c r="TG19" s="325"/>
      <c r="TH19" s="325"/>
      <c r="TI19" s="325"/>
      <c r="TJ19" s="325"/>
      <c r="TK19" s="325"/>
      <c r="TL19" s="325"/>
      <c r="TM19" s="325"/>
      <c r="TN19" s="325"/>
      <c r="TO19" s="325"/>
      <c r="TP19" s="325"/>
      <c r="TQ19" s="325"/>
      <c r="TR19" s="325"/>
      <c r="TS19" s="325"/>
      <c r="TT19" s="325"/>
      <c r="TU19" s="325"/>
      <c r="TV19" s="325"/>
      <c r="TW19" s="325"/>
      <c r="TX19" s="325"/>
      <c r="TY19" s="325"/>
      <c r="TZ19" s="325"/>
      <c r="UA19" s="325"/>
      <c r="UB19" s="325"/>
      <c r="UC19" s="325"/>
      <c r="UD19" s="325"/>
      <c r="UE19" s="325"/>
      <c r="UF19" s="325"/>
      <c r="UG19" s="325"/>
      <c r="UH19" s="325"/>
      <c r="UI19" s="325"/>
      <c r="UJ19" s="325"/>
      <c r="UK19" s="325"/>
      <c r="UL19" s="325"/>
      <c r="UM19" s="325"/>
      <c r="UN19" s="325"/>
      <c r="UO19" s="325"/>
      <c r="UP19" s="325"/>
      <c r="UQ19" s="325"/>
      <c r="UR19" s="325"/>
      <c r="US19" s="325"/>
      <c r="UT19" s="325"/>
      <c r="UU19" s="325"/>
      <c r="UV19" s="325"/>
      <c r="UW19" s="325"/>
      <c r="UX19" s="325"/>
      <c r="UY19" s="325"/>
      <c r="UZ19" s="325"/>
      <c r="VA19" s="325"/>
      <c r="VB19" s="325"/>
      <c r="VC19" s="325"/>
      <c r="VD19" s="325"/>
      <c r="VE19" s="325"/>
      <c r="VF19" s="325"/>
      <c r="VG19" s="325"/>
      <c r="VH19" s="325"/>
      <c r="VI19" s="325"/>
      <c r="VJ19" s="325"/>
      <c r="VK19" s="325"/>
      <c r="VL19" s="325"/>
      <c r="VM19" s="325"/>
      <c r="VN19" s="325"/>
      <c r="VO19" s="325"/>
      <c r="VP19" s="325"/>
      <c r="VQ19" s="325"/>
      <c r="VR19" s="325"/>
      <c r="VS19" s="325"/>
      <c r="VT19" s="325"/>
      <c r="VU19" s="325"/>
      <c r="VV19" s="325"/>
      <c r="VW19" s="325"/>
      <c r="VX19" s="325"/>
      <c r="VY19" s="325"/>
      <c r="VZ19" s="325"/>
      <c r="WA19" s="325"/>
      <c r="WB19" s="325"/>
      <c r="WC19" s="325"/>
      <c r="WD19" s="325"/>
      <c r="WE19" s="325"/>
      <c r="WF19" s="325"/>
      <c r="WG19" s="325"/>
      <c r="WH19" s="325"/>
      <c r="WI19" s="325"/>
      <c r="WJ19" s="325"/>
      <c r="WK19" s="325"/>
      <c r="WL19" s="325"/>
      <c r="WM19" s="325"/>
      <c r="WN19" s="325"/>
      <c r="WO19" s="325"/>
      <c r="WP19" s="325"/>
      <c r="WQ19" s="325"/>
      <c r="WR19" s="325"/>
      <c r="WS19" s="325"/>
      <c r="WT19" s="325"/>
      <c r="WU19" s="325"/>
      <c r="WV19" s="325"/>
      <c r="WW19" s="325"/>
      <c r="WX19" s="325"/>
      <c r="WY19" s="325"/>
      <c r="WZ19" s="325"/>
      <c r="XA19" s="325"/>
      <c r="XB19" s="325"/>
      <c r="XC19" s="325"/>
      <c r="XD19" s="325"/>
      <c r="XE19" s="325"/>
      <c r="XF19" s="325"/>
      <c r="XG19" s="325"/>
      <c r="XH19" s="325"/>
      <c r="XI19" s="325"/>
      <c r="XJ19" s="325"/>
      <c r="XK19" s="325"/>
      <c r="XL19" s="325"/>
      <c r="XM19" s="325"/>
      <c r="XN19" s="325"/>
      <c r="XO19" s="325"/>
      <c r="XP19" s="325"/>
      <c r="XQ19" s="325"/>
      <c r="XR19" s="325"/>
      <c r="XS19" s="325"/>
      <c r="XT19" s="325"/>
      <c r="XU19" s="325"/>
      <c r="XV19" s="325"/>
      <c r="XW19" s="325"/>
      <c r="XX19" s="325"/>
      <c r="XY19" s="325"/>
      <c r="XZ19" s="325"/>
      <c r="YA19" s="325"/>
      <c r="YB19" s="325"/>
      <c r="YC19" s="325"/>
      <c r="YD19" s="325"/>
      <c r="YE19" s="325"/>
      <c r="YF19" s="325"/>
      <c r="YG19" s="325"/>
      <c r="YH19" s="325"/>
      <c r="YI19" s="325"/>
      <c r="YJ19" s="325"/>
      <c r="YK19" s="325"/>
      <c r="YL19" s="325"/>
      <c r="YM19" s="325"/>
      <c r="YN19" s="325"/>
      <c r="YO19" s="325"/>
      <c r="YP19" s="325"/>
      <c r="YQ19" s="325"/>
      <c r="YR19" s="325"/>
      <c r="YS19" s="325"/>
      <c r="YT19" s="325"/>
      <c r="YU19" s="325"/>
      <c r="YV19" s="325"/>
      <c r="YW19" s="325"/>
      <c r="YX19" s="325"/>
      <c r="YY19" s="325"/>
      <c r="YZ19" s="325"/>
      <c r="ZA19" s="325"/>
      <c r="ZB19" s="325"/>
      <c r="ZC19" s="325"/>
      <c r="ZD19" s="325"/>
      <c r="ZE19" s="325"/>
      <c r="ZF19" s="325"/>
      <c r="ZG19" s="325"/>
      <c r="ZH19" s="325"/>
      <c r="ZI19" s="325"/>
      <c r="ZJ19" s="325"/>
      <c r="ZK19" s="325"/>
      <c r="ZL19" s="325"/>
      <c r="ZM19" s="325"/>
      <c r="ZN19" s="325"/>
      <c r="ZO19" s="325"/>
      <c r="ZP19" s="325"/>
      <c r="ZQ19" s="325"/>
      <c r="ZR19" s="325"/>
      <c r="ZS19" s="325"/>
      <c r="ZT19" s="325"/>
      <c r="ZU19" s="325"/>
      <c r="ZV19" s="325"/>
      <c r="ZW19" s="325"/>
      <c r="ZX19" s="325"/>
      <c r="ZY19" s="325"/>
      <c r="ZZ19" s="325"/>
      <c r="AAA19" s="325"/>
      <c r="AAB19" s="325"/>
      <c r="AAC19" s="325"/>
      <c r="AAD19" s="325"/>
      <c r="AAE19" s="325"/>
      <c r="AAF19" s="325"/>
      <c r="AAG19" s="325"/>
      <c r="AAH19" s="325"/>
      <c r="AAI19" s="325"/>
      <c r="AAJ19" s="325"/>
      <c r="AAK19" s="325"/>
      <c r="AAL19" s="325"/>
      <c r="AAM19" s="325"/>
      <c r="AAN19" s="325"/>
      <c r="AAO19" s="325"/>
      <c r="AAP19" s="325"/>
      <c r="AAQ19" s="325"/>
      <c r="AAR19" s="325"/>
      <c r="AAS19" s="325"/>
      <c r="AAT19" s="325"/>
      <c r="AAU19" s="325"/>
      <c r="AAV19" s="325"/>
      <c r="AAW19" s="325"/>
      <c r="AAX19" s="325"/>
      <c r="AAY19" s="325"/>
      <c r="AAZ19" s="325"/>
      <c r="ABA19" s="325"/>
      <c r="ABB19" s="325"/>
      <c r="ABC19" s="325"/>
      <c r="ABD19" s="325"/>
      <c r="ABE19" s="325"/>
      <c r="ABF19" s="325"/>
      <c r="ABG19" s="325"/>
      <c r="ABH19" s="325"/>
      <c r="ABI19" s="325"/>
      <c r="ABJ19" s="325"/>
      <c r="ABK19" s="325"/>
      <c r="ABL19" s="325"/>
      <c r="ABM19" s="325"/>
      <c r="ABN19" s="325"/>
      <c r="ABO19" s="325"/>
      <c r="ABP19" s="325"/>
      <c r="ABQ19" s="325"/>
      <c r="ABR19" s="325"/>
      <c r="ABS19" s="325"/>
      <c r="ABT19" s="325"/>
      <c r="ABU19" s="325"/>
      <c r="ABV19" s="325"/>
      <c r="ABW19" s="325"/>
      <c r="ABX19" s="325"/>
      <c r="ABY19" s="325"/>
      <c r="ABZ19" s="325"/>
      <c r="ACA19" s="325"/>
      <c r="ACB19" s="325"/>
      <c r="ACC19" s="325"/>
      <c r="ACD19" s="325"/>
      <c r="ACE19" s="325"/>
      <c r="ACF19" s="325"/>
      <c r="ACG19" s="325"/>
      <c r="ACH19" s="325"/>
      <c r="ACI19" s="325"/>
      <c r="ACJ19" s="325"/>
      <c r="ACK19" s="325"/>
      <c r="ACL19" s="325"/>
      <c r="ACM19" s="325"/>
      <c r="ACN19" s="325"/>
      <c r="ACO19" s="325"/>
      <c r="ACP19" s="325"/>
      <c r="ACQ19" s="325"/>
      <c r="ACR19" s="325"/>
      <c r="ACS19" s="325"/>
      <c r="ACT19" s="325"/>
      <c r="ACU19" s="325"/>
      <c r="ACV19" s="325"/>
      <c r="ACW19" s="325"/>
      <c r="ACX19" s="325"/>
      <c r="ACY19" s="325"/>
      <c r="ACZ19" s="325"/>
      <c r="ADA19" s="325"/>
      <c r="ADB19" s="325"/>
      <c r="ADC19" s="325"/>
      <c r="ADD19" s="325"/>
      <c r="ADE19" s="325"/>
      <c r="ADF19" s="325"/>
      <c r="ADG19" s="325"/>
      <c r="ADH19" s="325"/>
      <c r="ADI19" s="325"/>
      <c r="ADJ19" s="325"/>
      <c r="ADK19" s="325"/>
      <c r="ADL19" s="325"/>
      <c r="ADM19" s="325"/>
      <c r="ADN19" s="325"/>
      <c r="ADO19" s="325"/>
      <c r="ADP19" s="325"/>
      <c r="ADQ19" s="325"/>
      <c r="ADR19" s="325"/>
      <c r="ADS19" s="325"/>
      <c r="ADT19" s="325"/>
      <c r="ADU19" s="325"/>
      <c r="ADV19" s="325"/>
      <c r="ADW19" s="325"/>
      <c r="ADX19" s="325"/>
      <c r="ADY19" s="325"/>
      <c r="ADZ19" s="325"/>
      <c r="AEA19" s="325"/>
      <c r="AEB19" s="325"/>
      <c r="AEC19" s="325"/>
      <c r="AED19" s="325"/>
      <c r="AEE19" s="325"/>
      <c r="AEF19" s="325"/>
      <c r="AEG19" s="325"/>
      <c r="AEH19" s="325"/>
      <c r="AEI19" s="325"/>
      <c r="AEJ19" s="325"/>
      <c r="AEK19" s="325"/>
      <c r="AEL19" s="325"/>
      <c r="AEM19" s="325"/>
      <c r="AEN19" s="325"/>
      <c r="AEO19" s="325"/>
      <c r="AEP19" s="325"/>
      <c r="AEQ19" s="325"/>
      <c r="AER19" s="325"/>
      <c r="AES19" s="325"/>
      <c r="AET19" s="325"/>
      <c r="AEU19" s="325"/>
      <c r="AEV19" s="325"/>
      <c r="AEW19" s="325"/>
      <c r="AEX19" s="325"/>
      <c r="AEY19" s="325"/>
      <c r="AEZ19" s="325"/>
      <c r="AFA19" s="325"/>
      <c r="AFB19" s="325"/>
      <c r="AFC19" s="325"/>
      <c r="AFD19" s="325"/>
      <c r="AFE19" s="325"/>
      <c r="AFF19" s="325"/>
      <c r="AFG19" s="325"/>
      <c r="AFH19" s="325"/>
      <c r="AFI19" s="325"/>
      <c r="AFJ19" s="325"/>
      <c r="AFK19" s="325"/>
      <c r="AFL19" s="325"/>
      <c r="AFM19" s="325"/>
      <c r="AFN19" s="325"/>
      <c r="AFO19" s="325"/>
      <c r="AFP19" s="325"/>
      <c r="AFQ19" s="325"/>
      <c r="AFR19" s="325"/>
      <c r="AFS19" s="325"/>
      <c r="AFT19" s="325"/>
      <c r="AFU19" s="325"/>
      <c r="AFV19" s="325"/>
      <c r="AFW19" s="325"/>
      <c r="AFX19" s="325"/>
      <c r="AFY19" s="325"/>
      <c r="AFZ19" s="325"/>
      <c r="AGA19" s="325"/>
      <c r="AGB19" s="325"/>
      <c r="AGC19" s="325"/>
      <c r="AGD19" s="325"/>
      <c r="AGE19" s="325"/>
      <c r="AGF19" s="325"/>
      <c r="AGG19" s="325"/>
      <c r="AGH19" s="325"/>
      <c r="AGI19" s="325"/>
      <c r="AGJ19" s="325"/>
      <c r="AGK19" s="325"/>
      <c r="AGL19" s="325"/>
      <c r="AGM19" s="325"/>
      <c r="AGN19" s="325"/>
      <c r="AGO19" s="325"/>
      <c r="AGP19" s="325"/>
      <c r="AGQ19" s="325"/>
      <c r="AGR19" s="325"/>
      <c r="AGS19" s="325"/>
      <c r="AGT19" s="325"/>
      <c r="AGU19" s="325"/>
      <c r="AGV19" s="325"/>
      <c r="AGW19" s="325"/>
      <c r="AGX19" s="325"/>
      <c r="AGY19" s="325"/>
      <c r="AGZ19" s="325"/>
      <c r="AHA19" s="325"/>
      <c r="AHB19" s="325"/>
      <c r="AHC19" s="325"/>
      <c r="AHD19" s="325"/>
      <c r="AHE19" s="325"/>
      <c r="AHF19" s="325"/>
      <c r="AHG19" s="325"/>
      <c r="AHH19" s="325"/>
      <c r="AHI19" s="325"/>
      <c r="AHJ19" s="325"/>
      <c r="AHK19" s="325"/>
      <c r="AHL19" s="325"/>
      <c r="AHM19" s="325"/>
      <c r="AHN19" s="325"/>
      <c r="AHO19" s="325"/>
      <c r="AHP19" s="325"/>
      <c r="AHQ19" s="325"/>
      <c r="AHR19" s="325"/>
      <c r="AHS19" s="325"/>
      <c r="AHT19" s="325"/>
      <c r="AHU19" s="325"/>
      <c r="AHV19" s="325"/>
      <c r="AHW19" s="325"/>
      <c r="AHX19" s="325"/>
      <c r="AHY19" s="325"/>
      <c r="AHZ19" s="325"/>
      <c r="AIA19" s="325"/>
      <c r="AIB19" s="325"/>
      <c r="AIC19" s="325"/>
      <c r="AID19" s="325"/>
      <c r="AIE19" s="325"/>
      <c r="AIF19" s="325"/>
      <c r="AIG19" s="325"/>
      <c r="AIH19" s="325"/>
      <c r="AII19" s="325"/>
      <c r="AIJ19" s="325"/>
      <c r="AIK19" s="325"/>
      <c r="AIL19" s="325"/>
      <c r="AIM19" s="325"/>
      <c r="AIN19" s="325"/>
      <c r="AIO19" s="325"/>
      <c r="AIP19" s="325"/>
      <c r="AIQ19" s="325"/>
      <c r="AIR19" s="325"/>
      <c r="AIS19" s="325"/>
      <c r="AIT19" s="325"/>
      <c r="AIU19" s="325"/>
      <c r="AIV19" s="325"/>
      <c r="AIW19" s="325"/>
      <c r="AIX19" s="325"/>
      <c r="AIY19" s="325"/>
      <c r="AIZ19" s="325"/>
      <c r="AJA19" s="325"/>
      <c r="AJB19" s="325"/>
      <c r="AJC19" s="325"/>
      <c r="AJD19" s="325"/>
      <c r="AJE19" s="325"/>
      <c r="AJF19" s="325"/>
      <c r="AJG19" s="325"/>
      <c r="AJH19" s="325"/>
      <c r="AJI19" s="325"/>
      <c r="AJJ19" s="325"/>
      <c r="AJK19" s="325"/>
      <c r="AJL19" s="325"/>
      <c r="AJM19" s="325"/>
      <c r="AJN19" s="325"/>
      <c r="AJO19" s="325"/>
      <c r="AJP19" s="325"/>
      <c r="AJQ19" s="325"/>
      <c r="AJR19" s="325"/>
      <c r="AJS19" s="325"/>
      <c r="AJT19" s="325"/>
      <c r="AJU19" s="325"/>
      <c r="AJV19" s="325"/>
      <c r="AJW19" s="325"/>
      <c r="AJX19" s="325"/>
      <c r="AJY19" s="325"/>
      <c r="AJZ19" s="325"/>
      <c r="AKA19" s="325"/>
      <c r="AKB19" s="325"/>
      <c r="AKC19" s="325"/>
      <c r="AKD19" s="325"/>
      <c r="AKE19" s="325"/>
      <c r="AKF19" s="325"/>
      <c r="AKG19" s="325"/>
      <c r="AKH19" s="325"/>
      <c r="AKI19" s="325"/>
      <c r="AKJ19" s="325"/>
      <c r="AKK19" s="325"/>
      <c r="AKL19" s="325"/>
      <c r="AKM19" s="325"/>
      <c r="AKN19" s="325"/>
      <c r="AKO19" s="325"/>
      <c r="AKP19" s="325"/>
      <c r="AKQ19" s="325"/>
      <c r="AKR19" s="325"/>
      <c r="AKS19" s="325"/>
      <c r="AKT19" s="325"/>
      <c r="AKU19" s="325"/>
      <c r="AKV19" s="325"/>
      <c r="AKW19" s="325"/>
      <c r="AKX19" s="325"/>
      <c r="AKY19" s="325"/>
      <c r="AKZ19" s="325"/>
      <c r="ALA19" s="325"/>
      <c r="ALB19" s="325"/>
      <c r="ALC19" s="325"/>
      <c r="ALD19" s="325"/>
      <c r="ALE19" s="325"/>
      <c r="ALF19" s="325"/>
      <c r="ALG19" s="325"/>
      <c r="ALH19" s="325"/>
      <c r="ALI19" s="325"/>
      <c r="ALJ19" s="325"/>
      <c r="ALK19" s="325"/>
      <c r="ALL19" s="325"/>
      <c r="ALM19" s="325"/>
      <c r="ALN19" s="325"/>
      <c r="ALO19" s="325"/>
      <c r="ALP19" s="325"/>
      <c r="ALQ19" s="325"/>
      <c r="ALR19" s="325"/>
      <c r="ALS19" s="325"/>
      <c r="ALT19" s="325"/>
      <c r="ALU19" s="325"/>
      <c r="ALV19" s="325"/>
      <c r="ALW19" s="325"/>
      <c r="ALX19" s="325"/>
      <c r="ALY19" s="325"/>
      <c r="ALZ19" s="325"/>
      <c r="AMA19" s="325"/>
      <c r="AMB19" s="325"/>
      <c r="AMC19" s="325"/>
      <c r="AMD19" s="325"/>
      <c r="AME19" s="325"/>
      <c r="AMF19" s="325"/>
      <c r="AMG19" s="325"/>
      <c r="AMH19" s="325"/>
      <c r="AMI19" s="325"/>
      <c r="AMJ19" s="325"/>
      <c r="AMK19" s="325"/>
      <c r="AML19" s="325"/>
      <c r="AMM19" s="325"/>
      <c r="AMN19" s="325"/>
      <c r="AMO19" s="325"/>
      <c r="AMP19" s="325"/>
      <c r="AMQ19" s="325"/>
      <c r="AMR19" s="325"/>
      <c r="AMS19" s="325"/>
      <c r="AMT19" s="325"/>
      <c r="AMU19" s="325"/>
      <c r="AMV19" s="325"/>
      <c r="AMW19" s="325"/>
      <c r="AMX19" s="325"/>
      <c r="AMY19" s="325"/>
      <c r="AMZ19" s="325"/>
      <c r="ANA19" s="325"/>
      <c r="ANB19" s="325"/>
      <c r="ANC19" s="325"/>
      <c r="AND19" s="325"/>
      <c r="ANE19" s="325"/>
      <c r="ANF19" s="325"/>
      <c r="ANG19" s="325"/>
      <c r="ANH19" s="325"/>
      <c r="ANI19" s="325"/>
      <c r="ANJ19" s="325"/>
      <c r="ANK19" s="325"/>
      <c r="ANL19" s="325"/>
      <c r="ANM19" s="325"/>
      <c r="ANN19" s="325"/>
      <c r="ANO19" s="325"/>
      <c r="ANP19" s="325"/>
      <c r="ANQ19" s="325"/>
      <c r="ANR19" s="325"/>
      <c r="ANS19" s="325"/>
      <c r="ANT19" s="325"/>
      <c r="ANU19" s="325"/>
      <c r="ANV19" s="325"/>
      <c r="ANW19" s="325"/>
      <c r="ANX19" s="325"/>
      <c r="ANY19" s="325"/>
      <c r="ANZ19" s="325"/>
      <c r="AOA19" s="325"/>
      <c r="AOB19" s="325"/>
      <c r="AOC19" s="325"/>
      <c r="AOD19" s="325"/>
      <c r="AOE19" s="325"/>
      <c r="AOF19" s="325"/>
      <c r="AOG19" s="325"/>
      <c r="AOH19" s="325"/>
      <c r="AOI19" s="325"/>
      <c r="AOJ19" s="325"/>
      <c r="AOK19" s="325"/>
      <c r="AOL19" s="325"/>
      <c r="AOM19" s="325"/>
      <c r="AON19" s="325"/>
      <c r="AOO19" s="325"/>
      <c r="AOP19" s="325"/>
      <c r="AOQ19" s="325"/>
      <c r="AOR19" s="325"/>
      <c r="AOS19" s="325"/>
      <c r="AOT19" s="325"/>
      <c r="AOU19" s="325"/>
      <c r="AOV19" s="325"/>
      <c r="AOW19" s="325"/>
      <c r="AOX19" s="325"/>
      <c r="AOY19" s="325"/>
      <c r="AOZ19" s="325"/>
      <c r="APA19" s="325"/>
      <c r="APB19" s="325"/>
      <c r="APC19" s="325"/>
      <c r="APD19" s="325"/>
      <c r="APE19" s="325"/>
      <c r="APF19" s="325"/>
      <c r="APG19" s="325"/>
      <c r="APH19" s="325"/>
      <c r="API19" s="325"/>
      <c r="APJ19" s="325"/>
      <c r="APK19" s="325"/>
      <c r="APL19" s="325"/>
      <c r="APM19" s="325"/>
      <c r="APN19" s="325"/>
      <c r="APO19" s="325"/>
      <c r="APP19" s="325"/>
      <c r="APQ19" s="325"/>
      <c r="APR19" s="325"/>
      <c r="APS19" s="325"/>
      <c r="APT19" s="325"/>
      <c r="APU19" s="325"/>
      <c r="APV19" s="325"/>
      <c r="APW19" s="325"/>
      <c r="APX19" s="325"/>
      <c r="APY19" s="325"/>
      <c r="APZ19" s="325"/>
      <c r="AQA19" s="325"/>
      <c r="AQB19" s="325"/>
      <c r="AQC19" s="325"/>
      <c r="AQD19" s="325"/>
      <c r="AQE19" s="325"/>
      <c r="AQF19" s="325"/>
      <c r="AQG19" s="325"/>
      <c r="AQH19" s="325"/>
      <c r="AQI19" s="325"/>
      <c r="AQJ19" s="325"/>
      <c r="AQK19" s="325"/>
      <c r="AQL19" s="325"/>
      <c r="AQM19" s="325"/>
      <c r="AQN19" s="325"/>
      <c r="AQO19" s="325"/>
      <c r="AQP19" s="325"/>
      <c r="AQQ19" s="325"/>
      <c r="AQR19" s="325"/>
      <c r="AQS19" s="325"/>
      <c r="AQT19" s="325"/>
      <c r="AQU19" s="325"/>
      <c r="AQV19" s="325"/>
      <c r="AQW19" s="325"/>
      <c r="AQX19" s="325"/>
      <c r="AQY19" s="325"/>
      <c r="AQZ19" s="325"/>
      <c r="ARA19" s="325"/>
      <c r="ARB19" s="325"/>
      <c r="ARC19" s="325"/>
      <c r="ARD19" s="325"/>
      <c r="ARE19" s="325"/>
      <c r="ARF19" s="325"/>
      <c r="ARG19" s="325"/>
      <c r="ARH19" s="325"/>
      <c r="ARI19" s="325"/>
      <c r="ARJ19" s="325"/>
      <c r="ARK19" s="325"/>
      <c r="ARL19" s="325"/>
      <c r="ARM19" s="325"/>
      <c r="ARN19" s="325"/>
      <c r="ARO19" s="325"/>
      <c r="ARP19" s="325"/>
      <c r="ARQ19" s="325"/>
      <c r="ARR19" s="325"/>
      <c r="ARS19" s="325"/>
      <c r="ART19" s="325"/>
      <c r="ARU19" s="325"/>
      <c r="ARV19" s="325"/>
      <c r="ARW19" s="325"/>
      <c r="ARX19" s="325"/>
      <c r="ARY19" s="325"/>
      <c r="ARZ19" s="325"/>
      <c r="ASA19" s="325"/>
      <c r="ASB19" s="325"/>
      <c r="ASC19" s="325"/>
      <c r="ASD19" s="325"/>
      <c r="ASE19" s="325"/>
      <c r="ASF19" s="325"/>
      <c r="ASG19" s="325"/>
      <c r="ASH19" s="325"/>
      <c r="ASI19" s="325"/>
      <c r="ASJ19" s="325"/>
      <c r="ASK19" s="325"/>
      <c r="ASL19" s="325"/>
      <c r="ASM19" s="325"/>
      <c r="ASN19" s="325"/>
      <c r="ASO19" s="325"/>
      <c r="ASP19" s="325"/>
      <c r="ASQ19" s="325"/>
      <c r="ASR19" s="325"/>
      <c r="ASS19" s="325"/>
      <c r="AST19" s="325"/>
      <c r="ASU19" s="325"/>
      <c r="ASV19" s="325"/>
      <c r="ASW19" s="325"/>
      <c r="ASX19" s="325"/>
      <c r="ASY19" s="325"/>
      <c r="ASZ19" s="325"/>
      <c r="ATA19" s="325"/>
      <c r="ATB19" s="325"/>
      <c r="ATC19" s="325"/>
      <c r="ATD19" s="325"/>
      <c r="ATE19" s="325"/>
      <c r="ATF19" s="325"/>
      <c r="ATG19" s="325"/>
      <c r="ATH19" s="325"/>
      <c r="ATI19" s="325"/>
      <c r="ATJ19" s="325"/>
      <c r="ATK19" s="325"/>
      <c r="ATL19" s="325"/>
      <c r="ATM19" s="325"/>
      <c r="ATN19" s="325"/>
      <c r="ATO19" s="325"/>
      <c r="ATP19" s="325"/>
      <c r="ATQ19" s="325"/>
      <c r="ATR19" s="325"/>
      <c r="ATS19" s="325"/>
      <c r="ATT19" s="325"/>
      <c r="ATU19" s="325"/>
      <c r="ATV19" s="325"/>
      <c r="ATW19" s="325"/>
      <c r="ATX19" s="325"/>
      <c r="ATY19" s="325"/>
      <c r="ATZ19" s="325"/>
      <c r="AUA19" s="325"/>
      <c r="AUB19" s="325"/>
      <c r="AUC19" s="325"/>
      <c r="AUD19" s="325"/>
      <c r="AUE19" s="325"/>
      <c r="AUF19" s="325"/>
      <c r="AUG19" s="325"/>
      <c r="AUH19" s="325"/>
      <c r="AUI19" s="325"/>
      <c r="AUJ19" s="325"/>
      <c r="AUK19" s="325"/>
      <c r="AUL19" s="325"/>
      <c r="AUM19" s="325"/>
      <c r="AUN19" s="325"/>
      <c r="AUO19" s="325"/>
      <c r="AUP19" s="325"/>
      <c r="AUQ19" s="325"/>
      <c r="AUR19" s="325"/>
      <c r="AUS19" s="325"/>
      <c r="AUT19" s="325"/>
      <c r="AUU19" s="325"/>
      <c r="AUV19" s="325"/>
      <c r="AUW19" s="325"/>
      <c r="AUX19" s="325"/>
      <c r="AUY19" s="325"/>
      <c r="AUZ19" s="325"/>
      <c r="AVA19" s="325"/>
      <c r="AVB19" s="325"/>
      <c r="AVC19" s="325"/>
      <c r="AVD19" s="325"/>
      <c r="AVE19" s="325"/>
      <c r="AVF19" s="325"/>
      <c r="AVG19" s="325"/>
      <c r="AVH19" s="325"/>
      <c r="AVI19" s="325"/>
      <c r="AVJ19" s="325"/>
      <c r="AVK19" s="325"/>
      <c r="AVL19" s="325"/>
      <c r="AVM19" s="325"/>
      <c r="AVN19" s="325"/>
      <c r="AVO19" s="325"/>
      <c r="AVP19" s="325"/>
      <c r="AVQ19" s="325"/>
      <c r="AVR19" s="325"/>
      <c r="AVS19" s="325"/>
      <c r="AVT19" s="325"/>
      <c r="AVU19" s="325"/>
      <c r="AVV19" s="325"/>
      <c r="AVW19" s="325"/>
      <c r="AVX19" s="325"/>
      <c r="AVY19" s="325"/>
      <c r="AVZ19" s="325"/>
      <c r="AWA19" s="325"/>
      <c r="AWB19" s="325"/>
      <c r="AWC19" s="325"/>
      <c r="AWD19" s="325"/>
      <c r="AWE19" s="325"/>
      <c r="AWF19" s="325"/>
      <c r="AWG19" s="325"/>
      <c r="AWH19" s="325"/>
      <c r="AWI19" s="325"/>
      <c r="AWJ19" s="325"/>
      <c r="AWK19" s="325"/>
      <c r="AWL19" s="325"/>
      <c r="AWM19" s="325"/>
      <c r="AWN19" s="325"/>
      <c r="AWO19" s="325"/>
      <c r="AWP19" s="325"/>
      <c r="AWQ19" s="325"/>
      <c r="AWR19" s="325"/>
      <c r="AWS19" s="325"/>
      <c r="AWT19" s="325"/>
      <c r="AWU19" s="325"/>
      <c r="AWV19" s="325"/>
      <c r="AWW19" s="325"/>
      <c r="AWX19" s="325"/>
      <c r="AWY19" s="325"/>
      <c r="AWZ19" s="325"/>
      <c r="AXA19" s="325"/>
      <c r="AXB19" s="325"/>
      <c r="AXC19" s="325"/>
      <c r="AXD19" s="325"/>
      <c r="AXE19" s="325"/>
      <c r="AXF19" s="325"/>
      <c r="AXG19" s="325"/>
      <c r="AXH19" s="325"/>
      <c r="AXI19" s="325"/>
      <c r="AXJ19" s="325"/>
      <c r="AXK19" s="325"/>
      <c r="AXL19" s="325"/>
      <c r="AXM19" s="325"/>
      <c r="AXN19" s="325"/>
      <c r="AXO19" s="325"/>
      <c r="AXP19" s="325"/>
      <c r="AXQ19" s="325"/>
      <c r="AXR19" s="325"/>
      <c r="AXS19" s="325"/>
      <c r="AXT19" s="325"/>
      <c r="AXU19" s="325"/>
      <c r="AXV19" s="325"/>
      <c r="AXW19" s="325"/>
      <c r="AXX19" s="325"/>
      <c r="AXY19" s="325"/>
      <c r="AXZ19" s="325"/>
      <c r="AYA19" s="325"/>
      <c r="AYB19" s="325"/>
      <c r="AYC19" s="325"/>
      <c r="AYD19" s="325"/>
      <c r="AYE19" s="325"/>
      <c r="AYF19" s="325"/>
      <c r="AYG19" s="325"/>
      <c r="AYH19" s="325"/>
      <c r="AYI19" s="325"/>
      <c r="AYJ19" s="325"/>
      <c r="AYK19" s="325"/>
      <c r="AYL19" s="325"/>
      <c r="AYM19" s="325"/>
      <c r="AYN19" s="325"/>
      <c r="AYO19" s="325"/>
      <c r="AYP19" s="325"/>
      <c r="AYQ19" s="325"/>
      <c r="AYR19" s="325"/>
      <c r="AYS19" s="325"/>
      <c r="AYT19" s="325"/>
      <c r="AYU19" s="325"/>
      <c r="AYV19" s="325"/>
      <c r="AYW19" s="325"/>
      <c r="AYX19" s="325"/>
      <c r="AYY19" s="325"/>
      <c r="AYZ19" s="325"/>
      <c r="AZA19" s="325"/>
      <c r="AZB19" s="325"/>
      <c r="AZC19" s="325"/>
      <c r="AZD19" s="325"/>
      <c r="AZE19" s="325"/>
      <c r="AZF19" s="325"/>
      <c r="AZG19" s="325"/>
      <c r="AZH19" s="325"/>
      <c r="AZI19" s="325"/>
      <c r="AZJ19" s="325"/>
      <c r="AZK19" s="325"/>
      <c r="AZL19" s="325"/>
      <c r="AZM19" s="325"/>
      <c r="AZN19" s="325"/>
      <c r="AZO19" s="325"/>
      <c r="AZP19" s="325"/>
      <c r="AZQ19" s="325"/>
      <c r="AZR19" s="325"/>
      <c r="AZS19" s="325"/>
      <c r="AZT19" s="325"/>
      <c r="AZU19" s="325"/>
      <c r="AZV19" s="325"/>
      <c r="AZW19" s="325"/>
      <c r="AZX19" s="325"/>
      <c r="AZY19" s="325"/>
      <c r="AZZ19" s="325"/>
      <c r="BAA19" s="325"/>
      <c r="BAB19" s="325"/>
      <c r="BAC19" s="325"/>
      <c r="BAD19" s="325"/>
      <c r="BAE19" s="325"/>
      <c r="BAF19" s="325"/>
      <c r="BAG19" s="325"/>
      <c r="BAH19" s="325"/>
      <c r="BAI19" s="325"/>
      <c r="BAJ19" s="325"/>
      <c r="BAK19" s="325"/>
      <c r="BAL19" s="325"/>
      <c r="BAM19" s="325"/>
      <c r="BAN19" s="325"/>
      <c r="BAO19" s="325"/>
      <c r="BAP19" s="325"/>
      <c r="BAQ19" s="325"/>
      <c r="BAR19" s="325"/>
      <c r="BAS19" s="325"/>
      <c r="BAT19" s="325"/>
      <c r="BAU19" s="325"/>
      <c r="BAV19" s="325"/>
      <c r="BAW19" s="325"/>
      <c r="BAX19" s="325"/>
      <c r="BAY19" s="325"/>
      <c r="BAZ19" s="325"/>
      <c r="BBA19" s="325"/>
      <c r="BBB19" s="325"/>
      <c r="BBC19" s="325"/>
      <c r="BBD19" s="325"/>
      <c r="BBE19" s="325"/>
      <c r="BBF19" s="325"/>
      <c r="BBG19" s="325"/>
      <c r="BBH19" s="325"/>
      <c r="BBI19" s="325"/>
      <c r="BBJ19" s="325"/>
      <c r="BBK19" s="325"/>
      <c r="BBL19" s="325"/>
      <c r="BBM19" s="325"/>
      <c r="BBN19" s="325"/>
      <c r="BBO19" s="325"/>
      <c r="BBP19" s="325"/>
      <c r="BBQ19" s="325"/>
      <c r="BBR19" s="325"/>
      <c r="BBS19" s="325"/>
      <c r="BBT19" s="325"/>
      <c r="BBU19" s="325"/>
      <c r="BBV19" s="325"/>
      <c r="BBW19" s="325"/>
      <c r="BBX19" s="325"/>
      <c r="BBY19" s="325"/>
      <c r="BBZ19" s="325"/>
      <c r="BCA19" s="325"/>
      <c r="BCB19" s="325"/>
      <c r="BCC19" s="325"/>
      <c r="BCD19" s="325"/>
      <c r="BCE19" s="325"/>
      <c r="BCF19" s="325"/>
      <c r="BCG19" s="325"/>
      <c r="BCH19" s="325"/>
      <c r="BCI19" s="325"/>
      <c r="BCJ19" s="325"/>
      <c r="BCK19" s="325"/>
      <c r="BCL19" s="325"/>
      <c r="BCM19" s="325"/>
      <c r="BCN19" s="325"/>
      <c r="BCO19" s="325"/>
      <c r="BCP19" s="325"/>
      <c r="BCQ19" s="325"/>
      <c r="BCR19" s="325"/>
      <c r="BCS19" s="325"/>
      <c r="BCT19" s="325"/>
      <c r="BCU19" s="325"/>
      <c r="BCV19" s="325"/>
      <c r="BCW19" s="325"/>
      <c r="BCX19" s="325"/>
      <c r="BCY19" s="325"/>
      <c r="BCZ19" s="325"/>
      <c r="BDA19" s="325"/>
      <c r="BDB19" s="325"/>
      <c r="BDC19" s="325"/>
      <c r="BDD19" s="325"/>
      <c r="BDE19" s="325"/>
      <c r="BDF19" s="325"/>
      <c r="BDG19" s="325"/>
      <c r="BDH19" s="325"/>
      <c r="BDI19" s="325"/>
      <c r="BDJ19" s="325"/>
      <c r="BDK19" s="325"/>
      <c r="BDL19" s="325"/>
      <c r="BDM19" s="325"/>
      <c r="BDN19" s="325"/>
      <c r="BDO19" s="325"/>
      <c r="BDP19" s="325"/>
      <c r="BDQ19" s="325"/>
      <c r="BDR19" s="325"/>
      <c r="BDS19" s="325"/>
      <c r="BDT19" s="325"/>
      <c r="BDU19" s="325"/>
      <c r="BDV19" s="325"/>
      <c r="BDW19" s="325"/>
      <c r="BDX19" s="325"/>
      <c r="BDY19" s="325"/>
      <c r="BDZ19" s="325"/>
      <c r="BEA19" s="325"/>
      <c r="BEB19" s="325"/>
      <c r="BEC19" s="325"/>
      <c r="BED19" s="325"/>
      <c r="BEE19" s="325"/>
      <c r="BEF19" s="325"/>
      <c r="BEG19" s="325"/>
      <c r="BEH19" s="325"/>
      <c r="BEI19" s="325"/>
      <c r="BEJ19" s="325"/>
      <c r="BEK19" s="325"/>
      <c r="BEL19" s="325"/>
      <c r="BEM19" s="325"/>
      <c r="BEN19" s="325"/>
      <c r="BEO19" s="325"/>
      <c r="BEP19" s="325"/>
      <c r="BEQ19" s="325"/>
      <c r="BER19" s="325"/>
      <c r="BES19" s="325"/>
      <c r="BET19" s="325"/>
      <c r="BEU19" s="325"/>
      <c r="BEV19" s="325"/>
      <c r="BEW19" s="325"/>
      <c r="BEX19" s="325"/>
      <c r="BEY19" s="325"/>
      <c r="BEZ19" s="325"/>
      <c r="BFA19" s="325"/>
      <c r="BFB19" s="325"/>
      <c r="BFC19" s="325"/>
      <c r="BFD19" s="325"/>
      <c r="BFE19" s="325"/>
      <c r="BFF19" s="325"/>
      <c r="BFG19" s="325"/>
      <c r="BFH19" s="325"/>
      <c r="BFI19" s="325"/>
      <c r="BFJ19" s="325"/>
      <c r="BFK19" s="325"/>
      <c r="BFL19" s="325"/>
      <c r="BFM19" s="325"/>
      <c r="BFN19" s="325"/>
      <c r="BFO19" s="325"/>
      <c r="BFP19" s="325"/>
      <c r="BFQ19" s="325"/>
      <c r="BFR19" s="325"/>
      <c r="BFS19" s="325"/>
      <c r="BFT19" s="325"/>
      <c r="BFU19" s="325"/>
      <c r="BFV19" s="325"/>
      <c r="BFW19" s="325"/>
      <c r="BFX19" s="325"/>
      <c r="BFY19" s="325"/>
      <c r="BFZ19" s="325"/>
      <c r="BGA19" s="325"/>
      <c r="BGB19" s="325"/>
      <c r="BGC19" s="325"/>
      <c r="BGD19" s="325"/>
      <c r="BGE19" s="325"/>
      <c r="BGF19" s="325"/>
      <c r="BGG19" s="325"/>
      <c r="BGH19" s="325"/>
      <c r="BGI19" s="325"/>
      <c r="BGJ19" s="325"/>
      <c r="BGK19" s="325"/>
      <c r="BGL19" s="325"/>
      <c r="BGM19" s="325"/>
      <c r="BGN19" s="325"/>
      <c r="BGO19" s="325"/>
      <c r="BGP19" s="325"/>
      <c r="BGQ19" s="325"/>
      <c r="BGR19" s="325"/>
      <c r="BGS19" s="325"/>
      <c r="BGT19" s="325"/>
      <c r="BGU19" s="325"/>
      <c r="BGV19" s="325"/>
      <c r="BGW19" s="325"/>
      <c r="BGX19" s="325"/>
      <c r="BGY19" s="325"/>
      <c r="BGZ19" s="325"/>
      <c r="BHA19" s="325"/>
      <c r="BHB19" s="325"/>
      <c r="BHC19" s="325"/>
      <c r="BHD19" s="325"/>
      <c r="BHE19" s="325"/>
      <c r="BHF19" s="325"/>
      <c r="BHG19" s="325"/>
      <c r="BHH19" s="325"/>
      <c r="BHI19" s="325"/>
      <c r="BHJ19" s="325"/>
      <c r="BHK19" s="325"/>
      <c r="BHL19" s="325"/>
      <c r="BHM19" s="325"/>
      <c r="BHN19" s="325"/>
      <c r="BHO19" s="325"/>
      <c r="BHP19" s="325"/>
      <c r="BHQ19" s="325"/>
      <c r="BHR19" s="325"/>
      <c r="BHS19" s="325"/>
      <c r="BHT19" s="325"/>
      <c r="BHU19" s="325"/>
      <c r="BHV19" s="325"/>
      <c r="BHW19" s="325"/>
      <c r="BHX19" s="325"/>
      <c r="BHY19" s="325"/>
      <c r="BHZ19" s="325"/>
      <c r="BIA19" s="325"/>
      <c r="BIB19" s="325"/>
      <c r="BIC19" s="325"/>
      <c r="BID19" s="325"/>
      <c r="BIE19" s="325"/>
      <c r="BIF19" s="325"/>
      <c r="BIG19" s="325"/>
      <c r="BIH19" s="325"/>
      <c r="BII19" s="325"/>
      <c r="BIJ19" s="325"/>
      <c r="BIK19" s="325"/>
      <c r="BIL19" s="325"/>
      <c r="BIM19" s="325"/>
      <c r="BIN19" s="325"/>
      <c r="BIO19" s="325"/>
      <c r="BIP19" s="325"/>
      <c r="BIQ19" s="325"/>
      <c r="BIR19" s="325"/>
      <c r="BIS19" s="325"/>
      <c r="BIT19" s="325"/>
      <c r="BIU19" s="325"/>
      <c r="BIV19" s="325"/>
      <c r="BIW19" s="325"/>
      <c r="BIX19" s="325"/>
      <c r="BIY19" s="325"/>
      <c r="BIZ19" s="325"/>
      <c r="BJA19" s="325"/>
      <c r="BJB19" s="325"/>
      <c r="BJC19" s="325"/>
      <c r="BJD19" s="325"/>
      <c r="BJE19" s="325"/>
      <c r="BJF19" s="325"/>
      <c r="BJG19" s="325"/>
      <c r="BJH19" s="325"/>
      <c r="BJI19" s="325"/>
      <c r="BJJ19" s="325"/>
      <c r="BJK19" s="325"/>
      <c r="BJL19" s="325"/>
      <c r="BJM19" s="325"/>
      <c r="BJN19" s="325"/>
      <c r="BJO19" s="325"/>
      <c r="BJP19" s="325"/>
      <c r="BJQ19" s="325"/>
      <c r="BJR19" s="325"/>
      <c r="BJS19" s="325"/>
      <c r="BJT19" s="325"/>
      <c r="BJU19" s="325"/>
      <c r="BJV19" s="325"/>
      <c r="BJW19" s="325"/>
      <c r="BJX19" s="325"/>
      <c r="BJY19" s="325"/>
      <c r="BJZ19" s="325"/>
      <c r="BKA19" s="325"/>
      <c r="BKB19" s="325"/>
      <c r="BKC19" s="325"/>
      <c r="BKD19" s="325"/>
      <c r="BKE19" s="325"/>
      <c r="BKF19" s="325"/>
      <c r="BKG19" s="325"/>
      <c r="BKH19" s="325"/>
      <c r="BKI19" s="325"/>
      <c r="BKJ19" s="325"/>
      <c r="BKK19" s="325"/>
      <c r="BKL19" s="325"/>
      <c r="BKM19" s="325"/>
      <c r="BKN19" s="325"/>
      <c r="BKO19" s="325"/>
      <c r="BKP19" s="325"/>
      <c r="BKQ19" s="325"/>
      <c r="BKR19" s="325"/>
      <c r="BKS19" s="325"/>
      <c r="BKT19" s="325"/>
      <c r="BKU19" s="325"/>
      <c r="BKV19" s="325"/>
      <c r="BKW19" s="325"/>
      <c r="BKX19" s="325"/>
      <c r="BKY19" s="325"/>
      <c r="BKZ19" s="325"/>
      <c r="BLA19" s="325"/>
      <c r="BLB19" s="325"/>
      <c r="BLC19" s="325"/>
      <c r="BLD19" s="325"/>
      <c r="BLE19" s="325"/>
      <c r="BLF19" s="325"/>
      <c r="BLG19" s="325"/>
      <c r="BLH19" s="325"/>
      <c r="BLI19" s="325"/>
      <c r="BLJ19" s="325"/>
      <c r="BLK19" s="325"/>
      <c r="BLL19" s="325"/>
      <c r="BLM19" s="325"/>
      <c r="BLN19" s="325"/>
      <c r="BLO19" s="325"/>
      <c r="BLP19" s="325"/>
      <c r="BLQ19" s="325"/>
      <c r="BLR19" s="325"/>
      <c r="BLS19" s="325"/>
      <c r="BLT19" s="325"/>
      <c r="BLU19" s="325"/>
      <c r="BLV19" s="325"/>
      <c r="BLW19" s="325"/>
      <c r="BLX19" s="325"/>
      <c r="BLY19" s="325"/>
      <c r="BLZ19" s="325"/>
      <c r="BMA19" s="325"/>
      <c r="BMB19" s="325"/>
      <c r="BMC19" s="325"/>
      <c r="BMD19" s="325"/>
      <c r="BME19" s="325"/>
      <c r="BMF19" s="325"/>
      <c r="BMG19" s="325"/>
      <c r="BMH19" s="325"/>
      <c r="BMI19" s="325"/>
      <c r="BMJ19" s="325"/>
      <c r="BMK19" s="325"/>
      <c r="BML19" s="325"/>
      <c r="BMM19" s="325"/>
      <c r="BMN19" s="325"/>
      <c r="BMO19" s="325"/>
      <c r="BMP19" s="325"/>
      <c r="BMQ19" s="325"/>
      <c r="BMR19" s="325"/>
      <c r="BMS19" s="325"/>
      <c r="BMT19" s="325"/>
      <c r="BMU19" s="325"/>
      <c r="BMV19" s="325"/>
      <c r="BMW19" s="325"/>
      <c r="BMX19" s="325"/>
      <c r="BMY19" s="325"/>
      <c r="BMZ19" s="325"/>
      <c r="BNA19" s="325"/>
      <c r="BNB19" s="325"/>
      <c r="BNC19" s="325"/>
      <c r="BND19" s="325"/>
      <c r="BNE19" s="325"/>
      <c r="BNF19" s="325"/>
      <c r="BNG19" s="325"/>
      <c r="BNH19" s="325"/>
      <c r="BNI19" s="325"/>
      <c r="BNJ19" s="325"/>
      <c r="BNK19" s="325"/>
      <c r="BNL19" s="325"/>
      <c r="BNM19" s="325"/>
      <c r="BNN19" s="325"/>
      <c r="BNO19" s="325"/>
      <c r="BNP19" s="325"/>
      <c r="BNQ19" s="325"/>
      <c r="BNR19" s="325"/>
      <c r="BNS19" s="325"/>
      <c r="BNT19" s="325"/>
      <c r="BNU19" s="325"/>
      <c r="BNV19" s="325"/>
      <c r="BNW19" s="325"/>
      <c r="BNX19" s="325"/>
      <c r="BNY19" s="325"/>
      <c r="BNZ19" s="325"/>
      <c r="BOA19" s="325"/>
      <c r="BOB19" s="325"/>
      <c r="BOC19" s="325"/>
      <c r="BOD19" s="325"/>
      <c r="BOE19" s="325"/>
      <c r="BOF19" s="325"/>
      <c r="BOG19" s="325"/>
      <c r="BOH19" s="325"/>
      <c r="BOI19" s="325"/>
      <c r="BOJ19" s="325"/>
      <c r="BOK19" s="325"/>
      <c r="BOL19" s="325"/>
      <c r="BOM19" s="325"/>
      <c r="BON19" s="325"/>
      <c r="BOO19" s="325"/>
      <c r="BOP19" s="325"/>
      <c r="BOQ19" s="325"/>
      <c r="BOR19" s="325"/>
      <c r="BOS19" s="325"/>
      <c r="BOT19" s="325"/>
      <c r="BOU19" s="325"/>
      <c r="BOV19" s="325"/>
      <c r="BOW19" s="325"/>
      <c r="BOX19" s="325"/>
      <c r="BOY19" s="325"/>
      <c r="BOZ19" s="325"/>
      <c r="BPA19" s="325"/>
      <c r="BPB19" s="325"/>
      <c r="BPC19" s="325"/>
      <c r="BPD19" s="325"/>
      <c r="BPE19" s="325"/>
      <c r="BPF19" s="325"/>
      <c r="BPG19" s="325"/>
      <c r="BPH19" s="325"/>
      <c r="BPI19" s="325"/>
      <c r="BPJ19" s="325"/>
      <c r="BPK19" s="325"/>
      <c r="BPL19" s="325"/>
      <c r="BPM19" s="325"/>
      <c r="BPN19" s="325"/>
      <c r="BPO19" s="325"/>
      <c r="BPP19" s="325"/>
      <c r="BPQ19" s="325"/>
      <c r="BPR19" s="325"/>
      <c r="BPS19" s="325"/>
      <c r="BPT19" s="325"/>
      <c r="BPU19" s="325"/>
      <c r="BPV19" s="325"/>
      <c r="BPW19" s="325"/>
      <c r="BPX19" s="325"/>
      <c r="BPY19" s="325"/>
      <c r="BPZ19" s="325"/>
      <c r="BQA19" s="325"/>
      <c r="BQB19" s="325"/>
      <c r="BQC19" s="325"/>
      <c r="BQD19" s="325"/>
      <c r="BQE19" s="325"/>
      <c r="BQF19" s="325"/>
      <c r="BQG19" s="325"/>
      <c r="BQH19" s="325"/>
      <c r="BQI19" s="325"/>
      <c r="BQJ19" s="325"/>
      <c r="BQK19" s="325"/>
      <c r="BQL19" s="325"/>
      <c r="BQM19" s="325"/>
      <c r="BQN19" s="325"/>
      <c r="BQO19" s="325"/>
      <c r="BQP19" s="325"/>
      <c r="BQQ19" s="325"/>
      <c r="BQR19" s="325"/>
      <c r="BQS19" s="325"/>
      <c r="BQT19" s="325"/>
      <c r="BQU19" s="325"/>
      <c r="BQV19" s="325"/>
      <c r="BQW19" s="325"/>
      <c r="BQX19" s="325"/>
      <c r="BQY19" s="325"/>
      <c r="BQZ19" s="325"/>
      <c r="BRA19" s="325"/>
      <c r="BRB19" s="325"/>
      <c r="BRC19" s="325"/>
      <c r="BRD19" s="325"/>
      <c r="BRE19" s="325"/>
      <c r="BRF19" s="325"/>
      <c r="BRG19" s="325"/>
      <c r="BRH19" s="325"/>
      <c r="BRI19" s="325"/>
      <c r="BRJ19" s="325"/>
      <c r="BRK19" s="325"/>
      <c r="BRL19" s="325"/>
      <c r="BRM19" s="325"/>
      <c r="BRN19" s="325"/>
      <c r="BRO19" s="325"/>
      <c r="BRP19" s="325"/>
      <c r="BRQ19" s="325"/>
      <c r="BRR19" s="325"/>
      <c r="BRS19" s="325"/>
      <c r="BRT19" s="325"/>
      <c r="BRU19" s="325"/>
      <c r="BRV19" s="325"/>
      <c r="BRW19" s="325"/>
      <c r="BRX19" s="325"/>
      <c r="BRY19" s="325"/>
      <c r="BRZ19" s="325"/>
      <c r="BSA19" s="325"/>
      <c r="BSB19" s="325"/>
      <c r="BSC19" s="325"/>
      <c r="BSD19" s="325"/>
      <c r="BSE19" s="325"/>
      <c r="BSF19" s="325"/>
      <c r="BSG19" s="325"/>
      <c r="BSH19" s="325"/>
      <c r="BSI19" s="325"/>
      <c r="BSJ19" s="325"/>
      <c r="BSK19" s="325"/>
      <c r="BSL19" s="325"/>
      <c r="BSM19" s="325"/>
      <c r="BSN19" s="325"/>
      <c r="BSO19" s="325"/>
      <c r="BSP19" s="325"/>
      <c r="BSQ19" s="325"/>
      <c r="BSR19" s="325"/>
      <c r="BSS19" s="325"/>
      <c r="BST19" s="325"/>
      <c r="BSU19" s="325"/>
      <c r="BSV19" s="325"/>
      <c r="BSW19" s="325"/>
      <c r="BSX19" s="325"/>
      <c r="BSY19" s="325"/>
      <c r="BSZ19" s="325"/>
      <c r="BTA19" s="325"/>
      <c r="BTB19" s="325"/>
      <c r="BTC19" s="325"/>
      <c r="BTD19" s="325"/>
      <c r="BTE19" s="325"/>
      <c r="BTF19" s="325"/>
      <c r="BTG19" s="325"/>
      <c r="BTH19" s="325"/>
      <c r="BTI19" s="325"/>
      <c r="BTJ19" s="325"/>
      <c r="BTK19" s="325"/>
      <c r="BTL19" s="325"/>
      <c r="BTM19" s="325"/>
      <c r="BTN19" s="325"/>
      <c r="BTO19" s="325"/>
      <c r="BTP19" s="325"/>
      <c r="BTQ19" s="325"/>
      <c r="BTR19" s="325"/>
      <c r="BTS19" s="325"/>
      <c r="BTT19" s="325"/>
      <c r="BTU19" s="325"/>
      <c r="BTV19" s="325"/>
      <c r="BTW19" s="325"/>
      <c r="BTX19" s="325"/>
      <c r="BTY19" s="325"/>
      <c r="BTZ19" s="325"/>
      <c r="BUA19" s="325"/>
      <c r="BUB19" s="325"/>
      <c r="BUC19" s="325"/>
      <c r="BUD19" s="325"/>
      <c r="BUE19" s="325"/>
      <c r="BUF19" s="325"/>
      <c r="BUG19" s="325"/>
      <c r="BUH19" s="325"/>
      <c r="BUI19" s="325"/>
      <c r="BUJ19" s="325"/>
      <c r="BUK19" s="325"/>
      <c r="BUL19" s="325"/>
      <c r="BUM19" s="325"/>
      <c r="BUN19" s="325"/>
      <c r="BUO19" s="325"/>
      <c r="BUP19" s="325"/>
      <c r="BUQ19" s="325"/>
      <c r="BUR19" s="325"/>
      <c r="BUS19" s="325"/>
      <c r="BUT19" s="325"/>
      <c r="BUU19" s="325"/>
      <c r="BUV19" s="325"/>
      <c r="BUW19" s="325"/>
      <c r="BUX19" s="325"/>
      <c r="BUY19" s="325"/>
      <c r="BUZ19" s="325"/>
      <c r="BVA19" s="325"/>
      <c r="BVB19" s="325"/>
      <c r="BVC19" s="325"/>
      <c r="BVD19" s="325"/>
      <c r="BVE19" s="325"/>
      <c r="BVF19" s="325"/>
      <c r="BVG19" s="325"/>
      <c r="BVH19" s="325"/>
      <c r="BVI19" s="325"/>
      <c r="BVJ19" s="325"/>
      <c r="BVK19" s="325"/>
      <c r="BVL19" s="325"/>
      <c r="BVM19" s="325"/>
      <c r="BVN19" s="325"/>
      <c r="BVO19" s="325"/>
      <c r="BVP19" s="325"/>
      <c r="BVQ19" s="325"/>
      <c r="BVR19" s="325"/>
      <c r="BVS19" s="325"/>
      <c r="BVT19" s="325"/>
      <c r="BVU19" s="325"/>
      <c r="BVV19" s="325"/>
      <c r="BVW19" s="325"/>
      <c r="BVX19" s="325"/>
      <c r="BVY19" s="325"/>
      <c r="BVZ19" s="325"/>
      <c r="BWA19" s="325"/>
      <c r="BWB19" s="325"/>
      <c r="BWC19" s="325"/>
      <c r="BWD19" s="325"/>
      <c r="BWE19" s="325"/>
      <c r="BWF19" s="325"/>
      <c r="BWG19" s="325"/>
      <c r="BWH19" s="325"/>
      <c r="BWI19" s="325"/>
      <c r="BWJ19" s="325"/>
      <c r="BWK19" s="325"/>
      <c r="BWL19" s="325"/>
      <c r="BWM19" s="325"/>
      <c r="BWN19" s="325"/>
      <c r="BWO19" s="325"/>
      <c r="BWP19" s="325"/>
      <c r="BWQ19" s="325"/>
      <c r="BWR19" s="325"/>
      <c r="BWS19" s="325"/>
      <c r="BWT19" s="325"/>
      <c r="BWU19" s="325"/>
      <c r="BWV19" s="325"/>
      <c r="BWW19" s="325"/>
      <c r="BWX19" s="325"/>
      <c r="BWY19" s="325"/>
      <c r="BWZ19" s="325"/>
      <c r="BXA19" s="325"/>
      <c r="BXB19" s="325"/>
      <c r="BXC19" s="325"/>
      <c r="BXD19" s="325"/>
      <c r="BXE19" s="325"/>
      <c r="BXF19" s="325"/>
      <c r="BXG19" s="325"/>
      <c r="BXH19" s="325"/>
      <c r="BXI19" s="325"/>
      <c r="BXJ19" s="325"/>
      <c r="BXK19" s="325"/>
      <c r="BXL19" s="325"/>
      <c r="BXM19" s="325"/>
      <c r="BXN19" s="325"/>
      <c r="BXO19" s="325"/>
      <c r="BXP19" s="325"/>
      <c r="BXQ19" s="325"/>
      <c r="BXR19" s="325"/>
      <c r="BXS19" s="325"/>
      <c r="BXT19" s="325"/>
      <c r="BXU19" s="325"/>
      <c r="BXV19" s="325"/>
      <c r="BXW19" s="325"/>
      <c r="BXX19" s="325"/>
      <c r="BXY19" s="325"/>
      <c r="BXZ19" s="325"/>
      <c r="BYA19" s="325"/>
      <c r="BYB19" s="325"/>
      <c r="BYC19" s="325"/>
      <c r="BYD19" s="325"/>
      <c r="BYE19" s="325"/>
      <c r="BYF19" s="325"/>
      <c r="BYG19" s="325"/>
      <c r="BYH19" s="325"/>
      <c r="BYI19" s="325"/>
      <c r="BYJ19" s="325"/>
      <c r="BYK19" s="325"/>
      <c r="BYL19" s="325"/>
      <c r="BYM19" s="325"/>
      <c r="BYN19" s="325"/>
      <c r="BYO19" s="325"/>
      <c r="BYP19" s="325"/>
      <c r="BYQ19" s="325"/>
      <c r="BYR19" s="325"/>
      <c r="BYS19" s="325"/>
      <c r="BYT19" s="325"/>
      <c r="BYU19" s="325"/>
      <c r="BYV19" s="325"/>
      <c r="BYW19" s="325"/>
      <c r="BYX19" s="325"/>
      <c r="BYY19" s="325"/>
      <c r="BYZ19" s="325"/>
      <c r="BZA19" s="325"/>
      <c r="BZB19" s="325"/>
      <c r="BZC19" s="325"/>
      <c r="BZD19" s="325"/>
      <c r="BZE19" s="325"/>
      <c r="BZF19" s="325"/>
      <c r="BZG19" s="325"/>
      <c r="BZH19" s="325"/>
      <c r="BZI19" s="325"/>
      <c r="BZJ19" s="325"/>
      <c r="BZK19" s="325"/>
      <c r="BZL19" s="325"/>
      <c r="BZM19" s="325"/>
      <c r="BZN19" s="325"/>
      <c r="BZO19" s="325"/>
      <c r="BZP19" s="325"/>
      <c r="BZQ19" s="325"/>
      <c r="BZR19" s="325"/>
      <c r="BZS19" s="325"/>
      <c r="BZT19" s="325"/>
      <c r="BZU19" s="325"/>
      <c r="BZV19" s="325"/>
      <c r="BZW19" s="325"/>
      <c r="BZX19" s="325"/>
      <c r="BZY19" s="325"/>
      <c r="BZZ19" s="325"/>
      <c r="CAA19" s="325"/>
      <c r="CAB19" s="325"/>
      <c r="CAC19" s="325"/>
      <c r="CAD19" s="325"/>
      <c r="CAE19" s="325"/>
      <c r="CAF19" s="325"/>
      <c r="CAG19" s="325"/>
      <c r="CAH19" s="325"/>
      <c r="CAI19" s="325"/>
      <c r="CAJ19" s="325"/>
      <c r="CAK19" s="325"/>
      <c r="CAL19" s="325"/>
      <c r="CAM19" s="325"/>
      <c r="CAN19" s="325"/>
      <c r="CAO19" s="325"/>
      <c r="CAP19" s="325"/>
      <c r="CAQ19" s="325"/>
      <c r="CAR19" s="325"/>
      <c r="CAS19" s="325"/>
      <c r="CAT19" s="325"/>
      <c r="CAU19" s="325"/>
      <c r="CAV19" s="325"/>
      <c r="CAW19" s="325"/>
      <c r="CAX19" s="325"/>
      <c r="CAY19" s="325"/>
      <c r="CAZ19" s="325"/>
      <c r="CBA19" s="325"/>
      <c r="CBB19" s="325"/>
      <c r="CBC19" s="325"/>
      <c r="CBD19" s="325"/>
      <c r="CBE19" s="325"/>
      <c r="CBF19" s="325"/>
      <c r="CBG19" s="325"/>
      <c r="CBH19" s="325"/>
      <c r="CBI19" s="325"/>
      <c r="CBJ19" s="325"/>
      <c r="CBK19" s="325"/>
      <c r="CBL19" s="325"/>
      <c r="CBM19" s="325"/>
      <c r="CBN19" s="325"/>
      <c r="CBO19" s="325"/>
      <c r="CBP19" s="325"/>
      <c r="CBQ19" s="325"/>
      <c r="CBR19" s="325"/>
      <c r="CBS19" s="325"/>
      <c r="CBT19" s="325"/>
      <c r="CBU19" s="325"/>
      <c r="CBV19" s="325"/>
      <c r="CBW19" s="325"/>
      <c r="CBX19" s="325"/>
      <c r="CBY19" s="325"/>
      <c r="CBZ19" s="325"/>
      <c r="CCA19" s="325"/>
      <c r="CCB19" s="325"/>
      <c r="CCC19" s="325"/>
      <c r="CCD19" s="325"/>
      <c r="CCE19" s="325"/>
      <c r="CCF19" s="325"/>
      <c r="CCG19" s="325"/>
      <c r="CCH19" s="325"/>
      <c r="CCI19" s="325"/>
      <c r="CCJ19" s="325"/>
      <c r="CCK19" s="325"/>
      <c r="CCL19" s="325"/>
      <c r="CCM19" s="325"/>
      <c r="CCN19" s="325"/>
      <c r="CCO19" s="325"/>
      <c r="CCP19" s="325"/>
      <c r="CCQ19" s="325"/>
      <c r="CCR19" s="325"/>
      <c r="CCS19" s="325"/>
      <c r="CCT19" s="325"/>
      <c r="CCU19" s="325"/>
      <c r="CCV19" s="325"/>
      <c r="CCW19" s="325"/>
      <c r="CCX19" s="325"/>
      <c r="CCY19" s="325"/>
      <c r="CCZ19" s="325"/>
      <c r="CDA19" s="325"/>
      <c r="CDB19" s="325"/>
      <c r="CDC19" s="325"/>
      <c r="CDD19" s="325"/>
      <c r="CDE19" s="325"/>
      <c r="CDF19" s="325"/>
      <c r="CDG19" s="325"/>
      <c r="CDH19" s="325"/>
      <c r="CDI19" s="325"/>
      <c r="CDJ19" s="325"/>
      <c r="CDK19" s="325"/>
      <c r="CDL19" s="325"/>
      <c r="CDM19" s="325"/>
      <c r="CDN19" s="325"/>
      <c r="CDO19" s="325"/>
      <c r="CDP19" s="325"/>
      <c r="CDQ19" s="325"/>
      <c r="CDR19" s="325"/>
      <c r="CDS19" s="325"/>
      <c r="CDT19" s="325"/>
      <c r="CDU19" s="325"/>
      <c r="CDV19" s="325"/>
      <c r="CDW19" s="325"/>
      <c r="CDX19" s="325"/>
      <c r="CDY19" s="325"/>
      <c r="CDZ19" s="325"/>
      <c r="CEA19" s="325"/>
      <c r="CEB19" s="325"/>
      <c r="CEC19" s="325"/>
      <c r="CED19" s="325"/>
      <c r="CEE19" s="325"/>
      <c r="CEF19" s="325"/>
      <c r="CEG19" s="325"/>
      <c r="CEH19" s="325"/>
      <c r="CEI19" s="325"/>
      <c r="CEJ19" s="325"/>
      <c r="CEK19" s="325"/>
      <c r="CEL19" s="325"/>
      <c r="CEM19" s="325"/>
      <c r="CEN19" s="325"/>
      <c r="CEO19" s="325"/>
      <c r="CEP19" s="325"/>
      <c r="CEQ19" s="325"/>
      <c r="CER19" s="325"/>
      <c r="CES19" s="325"/>
      <c r="CET19" s="325"/>
      <c r="CEU19" s="325"/>
      <c r="CEV19" s="325"/>
      <c r="CEW19" s="325"/>
      <c r="CEX19" s="325"/>
      <c r="CEY19" s="325"/>
      <c r="CEZ19" s="325"/>
      <c r="CFA19" s="325"/>
      <c r="CFB19" s="325"/>
      <c r="CFC19" s="325"/>
      <c r="CFD19" s="325"/>
      <c r="CFE19" s="325"/>
      <c r="CFF19" s="325"/>
      <c r="CFG19" s="325"/>
      <c r="CFH19" s="325"/>
      <c r="CFI19" s="325"/>
      <c r="CFJ19" s="325"/>
      <c r="CFK19" s="325"/>
      <c r="CFL19" s="325"/>
      <c r="CFM19" s="325"/>
      <c r="CFN19" s="325"/>
      <c r="CFO19" s="325"/>
      <c r="CFP19" s="325"/>
      <c r="CFQ19" s="325"/>
      <c r="CFR19" s="325"/>
      <c r="CFS19" s="325"/>
      <c r="CFT19" s="325"/>
      <c r="CFU19" s="325"/>
      <c r="CFV19" s="325"/>
      <c r="CFW19" s="325"/>
      <c r="CFX19" s="325"/>
      <c r="CFY19" s="325"/>
      <c r="CFZ19" s="325"/>
      <c r="CGA19" s="325"/>
      <c r="CGB19" s="325"/>
      <c r="CGC19" s="325"/>
      <c r="CGD19" s="325"/>
      <c r="CGE19" s="325"/>
      <c r="CGF19" s="325"/>
      <c r="CGG19" s="325"/>
      <c r="CGH19" s="325"/>
      <c r="CGI19" s="325"/>
      <c r="CGJ19" s="325"/>
      <c r="CGK19" s="325"/>
      <c r="CGL19" s="325"/>
      <c r="CGM19" s="325"/>
      <c r="CGN19" s="325"/>
      <c r="CGO19" s="325"/>
      <c r="CGP19" s="325"/>
      <c r="CGQ19" s="325"/>
      <c r="CGR19" s="325"/>
      <c r="CGS19" s="325"/>
      <c r="CGT19" s="325"/>
      <c r="CGU19" s="325"/>
      <c r="CGV19" s="325"/>
      <c r="CGW19" s="325"/>
      <c r="CGX19" s="325"/>
      <c r="CGY19" s="325"/>
      <c r="CGZ19" s="325"/>
      <c r="CHA19" s="325"/>
      <c r="CHB19" s="325"/>
      <c r="CHC19" s="325"/>
      <c r="CHD19" s="325"/>
      <c r="CHE19" s="325"/>
      <c r="CHF19" s="325"/>
      <c r="CHG19" s="325"/>
      <c r="CHH19" s="325"/>
      <c r="CHI19" s="325"/>
      <c r="CHJ19" s="325"/>
      <c r="CHK19" s="325"/>
      <c r="CHL19" s="325"/>
      <c r="CHM19" s="325"/>
      <c r="CHN19" s="325"/>
      <c r="CHO19" s="325"/>
      <c r="CHP19" s="325"/>
      <c r="CHQ19" s="325"/>
      <c r="CHR19" s="325"/>
      <c r="CHS19" s="325"/>
      <c r="CHT19" s="325"/>
      <c r="CHU19" s="325"/>
      <c r="CHV19" s="325"/>
      <c r="CHW19" s="325"/>
      <c r="CHX19" s="325"/>
      <c r="CHY19" s="325"/>
      <c r="CHZ19" s="325"/>
      <c r="CIA19" s="325"/>
      <c r="CIB19" s="325"/>
      <c r="CIC19" s="325"/>
      <c r="CID19" s="325"/>
      <c r="CIE19" s="325"/>
      <c r="CIF19" s="325"/>
      <c r="CIG19" s="325"/>
      <c r="CIH19" s="325"/>
      <c r="CII19" s="325"/>
      <c r="CIJ19" s="325"/>
      <c r="CIK19" s="325"/>
      <c r="CIL19" s="325"/>
      <c r="CIM19" s="325"/>
      <c r="CIN19" s="325"/>
      <c r="CIO19" s="325"/>
      <c r="CIP19" s="325"/>
      <c r="CIQ19" s="325"/>
      <c r="CIR19" s="325"/>
      <c r="CIS19" s="325"/>
      <c r="CIT19" s="325"/>
      <c r="CIU19" s="325"/>
      <c r="CIV19" s="325"/>
      <c r="CIW19" s="325"/>
      <c r="CIX19" s="325"/>
      <c r="CIY19" s="325"/>
      <c r="CIZ19" s="325"/>
      <c r="CJA19" s="325"/>
      <c r="CJB19" s="325"/>
      <c r="CJC19" s="325"/>
      <c r="CJD19" s="325"/>
      <c r="CJE19" s="325"/>
      <c r="CJF19" s="325"/>
      <c r="CJG19" s="325"/>
      <c r="CJH19" s="325"/>
      <c r="CJI19" s="325"/>
      <c r="CJJ19" s="325"/>
      <c r="CJK19" s="325"/>
      <c r="CJL19" s="325"/>
      <c r="CJM19" s="325"/>
      <c r="CJN19" s="325"/>
      <c r="CJO19" s="325"/>
      <c r="CJP19" s="325"/>
      <c r="CJQ19" s="325"/>
      <c r="CJR19" s="325"/>
      <c r="CJS19" s="325"/>
      <c r="CJT19" s="325"/>
      <c r="CJU19" s="325"/>
      <c r="CJV19" s="325"/>
      <c r="CJW19" s="325"/>
      <c r="CJX19" s="325"/>
      <c r="CJY19" s="325"/>
      <c r="CJZ19" s="325"/>
      <c r="CKA19" s="325"/>
      <c r="CKB19" s="325"/>
      <c r="CKC19" s="325"/>
      <c r="CKD19" s="325"/>
      <c r="CKE19" s="325"/>
      <c r="CKF19" s="325"/>
      <c r="CKG19" s="325"/>
      <c r="CKH19" s="325"/>
      <c r="CKI19" s="325"/>
      <c r="CKJ19" s="325"/>
      <c r="CKK19" s="325"/>
      <c r="CKL19" s="325"/>
      <c r="CKM19" s="325"/>
      <c r="CKN19" s="325"/>
      <c r="CKO19" s="325"/>
      <c r="CKP19" s="325"/>
      <c r="CKQ19" s="325"/>
      <c r="CKR19" s="325"/>
      <c r="CKS19" s="325"/>
      <c r="CKT19" s="325"/>
      <c r="CKU19" s="325"/>
      <c r="CKV19" s="325"/>
      <c r="CKW19" s="325"/>
      <c r="CKX19" s="325"/>
      <c r="CKY19" s="325"/>
      <c r="CKZ19" s="325"/>
      <c r="CLA19" s="325"/>
      <c r="CLB19" s="325"/>
      <c r="CLC19" s="325"/>
      <c r="CLD19" s="325"/>
      <c r="CLE19" s="325"/>
      <c r="CLF19" s="325"/>
      <c r="CLG19" s="325"/>
      <c r="CLH19" s="325"/>
      <c r="CLI19" s="325"/>
      <c r="CLJ19" s="325"/>
      <c r="CLK19" s="325"/>
      <c r="CLL19" s="325"/>
      <c r="CLM19" s="325"/>
      <c r="CLN19" s="325"/>
      <c r="CLO19" s="325"/>
      <c r="CLP19" s="325"/>
      <c r="CLQ19" s="325"/>
      <c r="CLR19" s="325"/>
      <c r="CLS19" s="325"/>
      <c r="CLT19" s="325"/>
      <c r="CLU19" s="325"/>
      <c r="CLV19" s="325"/>
      <c r="CLW19" s="325"/>
      <c r="CLX19" s="325"/>
      <c r="CLY19" s="325"/>
      <c r="CLZ19" s="325"/>
      <c r="CMA19" s="325"/>
      <c r="CMB19" s="325"/>
      <c r="CMC19" s="325"/>
      <c r="CMD19" s="325"/>
      <c r="CME19" s="325"/>
      <c r="CMF19" s="325"/>
      <c r="CMG19" s="325"/>
      <c r="CMH19" s="325"/>
      <c r="CMI19" s="325"/>
      <c r="CMJ19" s="325"/>
      <c r="CMK19" s="325"/>
      <c r="CML19" s="325"/>
      <c r="CMM19" s="325"/>
      <c r="CMN19" s="325"/>
      <c r="CMO19" s="325"/>
      <c r="CMP19" s="325"/>
      <c r="CMQ19" s="325"/>
      <c r="CMR19" s="325"/>
      <c r="CMS19" s="325"/>
      <c r="CMT19" s="325"/>
      <c r="CMU19" s="325"/>
      <c r="CMV19" s="325"/>
      <c r="CMW19" s="325"/>
      <c r="CMX19" s="325"/>
      <c r="CMY19" s="325"/>
      <c r="CMZ19" s="325"/>
      <c r="CNA19" s="325"/>
      <c r="CNB19" s="325"/>
      <c r="CNC19" s="325"/>
      <c r="CND19" s="325"/>
      <c r="CNE19" s="325"/>
      <c r="CNF19" s="325"/>
      <c r="CNG19" s="325"/>
      <c r="CNH19" s="325"/>
      <c r="CNI19" s="325"/>
      <c r="CNJ19" s="325"/>
      <c r="CNK19" s="325"/>
      <c r="CNL19" s="325"/>
      <c r="CNM19" s="325"/>
      <c r="CNN19" s="325"/>
      <c r="CNO19" s="325"/>
      <c r="CNP19" s="325"/>
      <c r="CNQ19" s="325"/>
      <c r="CNR19" s="325"/>
      <c r="CNS19" s="325"/>
      <c r="CNT19" s="325"/>
      <c r="CNU19" s="325"/>
      <c r="CNV19" s="325"/>
      <c r="CNW19" s="325"/>
      <c r="CNX19" s="325"/>
      <c r="CNY19" s="325"/>
      <c r="CNZ19" s="325"/>
      <c r="COA19" s="325"/>
      <c r="COB19" s="325"/>
      <c r="COC19" s="325"/>
      <c r="COD19" s="325"/>
      <c r="COE19" s="325"/>
      <c r="COF19" s="325"/>
      <c r="COG19" s="325"/>
      <c r="COH19" s="325"/>
      <c r="COI19" s="325"/>
      <c r="COJ19" s="325"/>
      <c r="COK19" s="325"/>
      <c r="COL19" s="325"/>
      <c r="COM19" s="325"/>
      <c r="CON19" s="325"/>
      <c r="COO19" s="325"/>
      <c r="COP19" s="325"/>
      <c r="COQ19" s="325"/>
      <c r="COR19" s="325"/>
      <c r="COS19" s="325"/>
      <c r="COT19" s="325"/>
      <c r="COU19" s="325"/>
      <c r="COV19" s="325"/>
      <c r="COW19" s="325"/>
      <c r="COX19" s="325"/>
      <c r="COY19" s="325"/>
      <c r="COZ19" s="325"/>
      <c r="CPA19" s="325"/>
      <c r="CPB19" s="325"/>
      <c r="CPC19" s="325"/>
      <c r="CPD19" s="325"/>
      <c r="CPE19" s="325"/>
      <c r="CPF19" s="325"/>
      <c r="CPG19" s="325"/>
      <c r="CPH19" s="325"/>
      <c r="CPI19" s="325"/>
      <c r="CPJ19" s="325"/>
      <c r="CPK19" s="325"/>
      <c r="CPL19" s="325"/>
      <c r="CPM19" s="325"/>
      <c r="CPN19" s="325"/>
      <c r="CPO19" s="325"/>
      <c r="CPP19" s="325"/>
      <c r="CPQ19" s="325"/>
      <c r="CPR19" s="325"/>
      <c r="CPS19" s="325"/>
      <c r="CPT19" s="325"/>
      <c r="CPU19" s="325"/>
      <c r="CPV19" s="325"/>
      <c r="CPW19" s="325"/>
      <c r="CPX19" s="325"/>
      <c r="CPY19" s="325"/>
      <c r="CPZ19" s="325"/>
      <c r="CQA19" s="325"/>
      <c r="CQB19" s="325"/>
      <c r="CQC19" s="325"/>
      <c r="CQD19" s="325"/>
      <c r="CQE19" s="325"/>
      <c r="CQF19" s="325"/>
      <c r="CQG19" s="325"/>
      <c r="CQH19" s="325"/>
      <c r="CQI19" s="325"/>
      <c r="CQJ19" s="325"/>
      <c r="CQK19" s="325"/>
      <c r="CQL19" s="325"/>
      <c r="CQM19" s="325"/>
      <c r="CQN19" s="325"/>
      <c r="CQO19" s="325"/>
      <c r="CQP19" s="325"/>
      <c r="CQQ19" s="325"/>
      <c r="CQR19" s="325"/>
      <c r="CQS19" s="325"/>
      <c r="CQT19" s="325"/>
      <c r="CQU19" s="325"/>
      <c r="CQV19" s="325"/>
      <c r="CQW19" s="325"/>
      <c r="CQX19" s="325"/>
      <c r="CQY19" s="325"/>
      <c r="CQZ19" s="325"/>
      <c r="CRA19" s="325"/>
      <c r="CRB19" s="325"/>
      <c r="CRC19" s="325"/>
      <c r="CRD19" s="325"/>
      <c r="CRE19" s="325"/>
      <c r="CRF19" s="325"/>
      <c r="CRG19" s="325"/>
      <c r="CRH19" s="325"/>
      <c r="CRI19" s="325"/>
      <c r="CRJ19" s="325"/>
      <c r="CRK19" s="325"/>
      <c r="CRL19" s="325"/>
      <c r="CRM19" s="325"/>
      <c r="CRN19" s="325"/>
      <c r="CRO19" s="325"/>
      <c r="CRP19" s="325"/>
      <c r="CRQ19" s="325"/>
      <c r="CRR19" s="325"/>
      <c r="CRS19" s="325"/>
      <c r="CRT19" s="325"/>
      <c r="CRU19" s="325"/>
      <c r="CRV19" s="325"/>
      <c r="CRW19" s="325"/>
      <c r="CRX19" s="325"/>
      <c r="CRY19" s="325"/>
      <c r="CRZ19" s="325"/>
      <c r="CSA19" s="325"/>
      <c r="CSB19" s="325"/>
      <c r="CSC19" s="325"/>
      <c r="CSD19" s="325"/>
      <c r="CSE19" s="325"/>
      <c r="CSF19" s="325"/>
      <c r="CSG19" s="325"/>
      <c r="CSH19" s="325"/>
      <c r="CSI19" s="325"/>
      <c r="CSJ19" s="325"/>
      <c r="CSK19" s="325"/>
      <c r="CSL19" s="325"/>
      <c r="CSM19" s="325"/>
      <c r="CSN19" s="325"/>
      <c r="CSO19" s="325"/>
      <c r="CSP19" s="325"/>
      <c r="CSQ19" s="325"/>
      <c r="CSR19" s="325"/>
      <c r="CSS19" s="325"/>
      <c r="CST19" s="325"/>
      <c r="CSU19" s="325"/>
      <c r="CSV19" s="325"/>
      <c r="CSW19" s="325"/>
      <c r="CSX19" s="325"/>
      <c r="CSY19" s="325"/>
      <c r="CSZ19" s="325"/>
      <c r="CTA19" s="325"/>
      <c r="CTB19" s="325"/>
      <c r="CTC19" s="325"/>
      <c r="CTD19" s="325"/>
      <c r="CTE19" s="325"/>
      <c r="CTF19" s="325"/>
      <c r="CTG19" s="325"/>
      <c r="CTH19" s="325"/>
      <c r="CTI19" s="325"/>
      <c r="CTJ19" s="325"/>
      <c r="CTK19" s="325"/>
      <c r="CTL19" s="325"/>
      <c r="CTM19" s="325"/>
      <c r="CTN19" s="325"/>
      <c r="CTO19" s="325"/>
      <c r="CTP19" s="325"/>
      <c r="CTQ19" s="325"/>
      <c r="CTR19" s="325"/>
      <c r="CTS19" s="325"/>
      <c r="CTT19" s="325"/>
      <c r="CTU19" s="325"/>
      <c r="CTV19" s="325"/>
      <c r="CTW19" s="325"/>
      <c r="CTX19" s="325"/>
      <c r="CTY19" s="325"/>
      <c r="CTZ19" s="325"/>
      <c r="CUA19" s="325"/>
      <c r="CUB19" s="325"/>
      <c r="CUC19" s="325"/>
      <c r="CUD19" s="325"/>
      <c r="CUE19" s="325"/>
      <c r="CUF19" s="325"/>
      <c r="CUG19" s="325"/>
      <c r="CUH19" s="325"/>
      <c r="CUI19" s="325"/>
      <c r="CUJ19" s="325"/>
      <c r="CUK19" s="325"/>
      <c r="CUL19" s="325"/>
      <c r="CUM19" s="325"/>
      <c r="CUN19" s="325"/>
      <c r="CUO19" s="325"/>
      <c r="CUP19" s="325"/>
      <c r="CUQ19" s="325"/>
      <c r="CUR19" s="325"/>
      <c r="CUS19" s="325"/>
      <c r="CUT19" s="325"/>
      <c r="CUU19" s="325"/>
      <c r="CUV19" s="325"/>
      <c r="CUW19" s="325"/>
      <c r="CUX19" s="325"/>
      <c r="CUY19" s="325"/>
      <c r="CUZ19" s="325"/>
      <c r="CVA19" s="325"/>
      <c r="CVB19" s="325"/>
      <c r="CVC19" s="325"/>
      <c r="CVD19" s="325"/>
      <c r="CVE19" s="325"/>
      <c r="CVF19" s="325"/>
      <c r="CVG19" s="325"/>
      <c r="CVH19" s="325"/>
      <c r="CVI19" s="325"/>
      <c r="CVJ19" s="325"/>
      <c r="CVK19" s="325"/>
      <c r="CVL19" s="325"/>
      <c r="CVM19" s="325"/>
      <c r="CVN19" s="325"/>
      <c r="CVO19" s="325"/>
      <c r="CVP19" s="325"/>
      <c r="CVQ19" s="325"/>
      <c r="CVR19" s="325"/>
      <c r="CVS19" s="325"/>
      <c r="CVT19" s="325"/>
      <c r="CVU19" s="325"/>
      <c r="CVV19" s="325"/>
      <c r="CVW19" s="325"/>
      <c r="CVX19" s="325"/>
      <c r="CVY19" s="325"/>
      <c r="CVZ19" s="325"/>
      <c r="CWA19" s="325"/>
      <c r="CWB19" s="325"/>
      <c r="CWC19" s="325"/>
      <c r="CWD19" s="325"/>
      <c r="CWE19" s="325"/>
      <c r="CWF19" s="325"/>
      <c r="CWG19" s="325"/>
      <c r="CWH19" s="325"/>
      <c r="CWI19" s="325"/>
      <c r="CWJ19" s="325"/>
      <c r="CWK19" s="325"/>
      <c r="CWL19" s="325"/>
      <c r="CWM19" s="325"/>
      <c r="CWN19" s="325"/>
      <c r="CWO19" s="325"/>
      <c r="CWP19" s="325"/>
      <c r="CWQ19" s="325"/>
      <c r="CWR19" s="325"/>
      <c r="CWS19" s="325"/>
      <c r="CWT19" s="325"/>
      <c r="CWU19" s="325"/>
      <c r="CWV19" s="325"/>
      <c r="CWW19" s="325"/>
      <c r="CWX19" s="325"/>
      <c r="CWY19" s="325"/>
      <c r="CWZ19" s="325"/>
      <c r="CXA19" s="325"/>
      <c r="CXB19" s="325"/>
      <c r="CXC19" s="325"/>
      <c r="CXD19" s="325"/>
      <c r="CXE19" s="325"/>
      <c r="CXF19" s="325"/>
      <c r="CXG19" s="325"/>
      <c r="CXH19" s="325"/>
      <c r="CXI19" s="325"/>
      <c r="CXJ19" s="325"/>
      <c r="CXK19" s="325"/>
      <c r="CXL19" s="325"/>
      <c r="CXM19" s="325"/>
      <c r="CXN19" s="325"/>
      <c r="CXO19" s="325"/>
      <c r="CXP19" s="325"/>
      <c r="CXQ19" s="325"/>
      <c r="CXR19" s="325"/>
      <c r="CXS19" s="325"/>
      <c r="CXT19" s="325"/>
      <c r="CXU19" s="325"/>
      <c r="CXV19" s="325"/>
      <c r="CXW19" s="325"/>
      <c r="CXX19" s="325"/>
      <c r="CXY19" s="325"/>
      <c r="CXZ19" s="325"/>
      <c r="CYA19" s="325"/>
      <c r="CYB19" s="325"/>
      <c r="CYC19" s="325"/>
      <c r="CYD19" s="325"/>
      <c r="CYE19" s="325"/>
      <c r="CYF19" s="325"/>
      <c r="CYG19" s="325"/>
      <c r="CYH19" s="325"/>
      <c r="CYI19" s="325"/>
      <c r="CYJ19" s="325"/>
      <c r="CYK19" s="325"/>
      <c r="CYL19" s="325"/>
      <c r="CYM19" s="325"/>
      <c r="CYN19" s="325"/>
      <c r="CYO19" s="325"/>
      <c r="CYP19" s="325"/>
      <c r="CYQ19" s="325"/>
      <c r="CYR19" s="325"/>
      <c r="CYS19" s="325"/>
      <c r="CYT19" s="325"/>
      <c r="CYU19" s="325"/>
      <c r="CYV19" s="325"/>
      <c r="CYW19" s="325"/>
      <c r="CYX19" s="325"/>
      <c r="CYY19" s="325"/>
      <c r="CYZ19" s="325"/>
      <c r="CZA19" s="325"/>
      <c r="CZB19" s="325"/>
      <c r="CZC19" s="325"/>
      <c r="CZD19" s="325"/>
      <c r="CZE19" s="325"/>
      <c r="CZF19" s="325"/>
      <c r="CZG19" s="325"/>
      <c r="CZH19" s="325"/>
      <c r="CZI19" s="325"/>
      <c r="CZJ19" s="325"/>
      <c r="CZK19" s="325"/>
      <c r="CZL19" s="325"/>
      <c r="CZM19" s="325"/>
      <c r="CZN19" s="325"/>
      <c r="CZO19" s="325"/>
      <c r="CZP19" s="325"/>
      <c r="CZQ19" s="325"/>
      <c r="CZR19" s="325"/>
      <c r="CZS19" s="325"/>
      <c r="CZT19" s="325"/>
      <c r="CZU19" s="325"/>
      <c r="CZV19" s="325"/>
      <c r="CZW19" s="325"/>
      <c r="CZX19" s="325"/>
      <c r="CZY19" s="325"/>
      <c r="CZZ19" s="325"/>
      <c r="DAA19" s="325"/>
      <c r="DAB19" s="325"/>
      <c r="DAC19" s="325"/>
      <c r="DAD19" s="325"/>
      <c r="DAE19" s="325"/>
      <c r="DAF19" s="325"/>
      <c r="DAG19" s="325"/>
      <c r="DAH19" s="325"/>
      <c r="DAI19" s="325"/>
      <c r="DAJ19" s="325"/>
      <c r="DAK19" s="325"/>
      <c r="DAL19" s="325"/>
      <c r="DAM19" s="325"/>
      <c r="DAN19" s="325"/>
      <c r="DAO19" s="325"/>
      <c r="DAP19" s="325"/>
      <c r="DAQ19" s="325"/>
      <c r="DAR19" s="325"/>
      <c r="DAS19" s="325"/>
      <c r="DAT19" s="325"/>
      <c r="DAU19" s="325"/>
      <c r="DAV19" s="325"/>
      <c r="DAW19" s="325"/>
      <c r="DAX19" s="325"/>
      <c r="DAY19" s="325"/>
      <c r="DAZ19" s="325"/>
      <c r="DBA19" s="325"/>
      <c r="DBB19" s="325"/>
      <c r="DBC19" s="325"/>
      <c r="DBD19" s="325"/>
      <c r="DBE19" s="325"/>
      <c r="DBF19" s="325"/>
      <c r="DBG19" s="325"/>
      <c r="DBH19" s="325"/>
      <c r="DBI19" s="325"/>
      <c r="DBJ19" s="325"/>
      <c r="DBK19" s="325"/>
      <c r="DBL19" s="325"/>
      <c r="DBM19" s="325"/>
      <c r="DBN19" s="325"/>
      <c r="DBO19" s="325"/>
      <c r="DBP19" s="325"/>
      <c r="DBQ19" s="325"/>
      <c r="DBR19" s="325"/>
      <c r="DBS19" s="325"/>
      <c r="DBT19" s="325"/>
      <c r="DBU19" s="325"/>
      <c r="DBV19" s="325"/>
      <c r="DBW19" s="325"/>
      <c r="DBX19" s="325"/>
      <c r="DBY19" s="325"/>
      <c r="DBZ19" s="325"/>
      <c r="DCA19" s="325"/>
      <c r="DCB19" s="325"/>
      <c r="DCC19" s="325"/>
      <c r="DCD19" s="325"/>
      <c r="DCE19" s="325"/>
      <c r="DCF19" s="325"/>
      <c r="DCG19" s="325"/>
      <c r="DCH19" s="325"/>
      <c r="DCI19" s="325"/>
      <c r="DCJ19" s="325"/>
      <c r="DCK19" s="325"/>
      <c r="DCL19" s="325"/>
      <c r="DCM19" s="325"/>
      <c r="DCN19" s="325"/>
      <c r="DCO19" s="325"/>
      <c r="DCP19" s="325"/>
      <c r="DCQ19" s="325"/>
      <c r="DCR19" s="325"/>
      <c r="DCS19" s="325"/>
      <c r="DCT19" s="325"/>
      <c r="DCU19" s="325"/>
      <c r="DCV19" s="325"/>
      <c r="DCW19" s="325"/>
      <c r="DCX19" s="325"/>
      <c r="DCY19" s="325"/>
      <c r="DCZ19" s="325"/>
      <c r="DDA19" s="325"/>
      <c r="DDB19" s="325"/>
      <c r="DDC19" s="325"/>
      <c r="DDD19" s="325"/>
      <c r="DDE19" s="325"/>
      <c r="DDF19" s="325"/>
      <c r="DDG19" s="325"/>
      <c r="DDH19" s="325"/>
      <c r="DDI19" s="325"/>
      <c r="DDJ19" s="325"/>
      <c r="DDK19" s="325"/>
      <c r="DDL19" s="325"/>
      <c r="DDM19" s="325"/>
      <c r="DDN19" s="325"/>
      <c r="DDO19" s="325"/>
      <c r="DDP19" s="325"/>
      <c r="DDQ19" s="325"/>
      <c r="DDR19" s="325"/>
      <c r="DDS19" s="325"/>
      <c r="DDT19" s="325"/>
      <c r="DDU19" s="325"/>
      <c r="DDV19" s="325"/>
      <c r="DDW19" s="325"/>
      <c r="DDX19" s="325"/>
      <c r="DDY19" s="325"/>
      <c r="DDZ19" s="325"/>
      <c r="DEA19" s="325"/>
      <c r="DEB19" s="325"/>
      <c r="DEC19" s="325"/>
      <c r="DED19" s="325"/>
      <c r="DEE19" s="325"/>
      <c r="DEF19" s="325"/>
      <c r="DEG19" s="325"/>
      <c r="DEH19" s="325"/>
      <c r="DEI19" s="325"/>
      <c r="DEJ19" s="325"/>
      <c r="DEK19" s="325"/>
      <c r="DEL19" s="325"/>
      <c r="DEM19" s="325"/>
      <c r="DEN19" s="325"/>
      <c r="DEO19" s="325"/>
      <c r="DEP19" s="325"/>
      <c r="DEQ19" s="325"/>
      <c r="DER19" s="325"/>
      <c r="DES19" s="325"/>
      <c r="DET19" s="325"/>
      <c r="DEU19" s="325"/>
      <c r="DEV19" s="325"/>
      <c r="DEW19" s="325"/>
      <c r="DEX19" s="325"/>
      <c r="DEY19" s="325"/>
      <c r="DEZ19" s="325"/>
      <c r="DFA19" s="325"/>
      <c r="DFB19" s="325"/>
      <c r="DFC19" s="325"/>
      <c r="DFD19" s="325"/>
      <c r="DFE19" s="325"/>
      <c r="DFF19" s="325"/>
      <c r="DFG19" s="325"/>
      <c r="DFH19" s="325"/>
      <c r="DFI19" s="325"/>
      <c r="DFJ19" s="325"/>
      <c r="DFK19" s="325"/>
      <c r="DFL19" s="325"/>
      <c r="DFM19" s="325"/>
      <c r="DFN19" s="325"/>
      <c r="DFO19" s="325"/>
      <c r="DFP19" s="325"/>
      <c r="DFQ19" s="325"/>
      <c r="DFR19" s="325"/>
      <c r="DFS19" s="325"/>
      <c r="DFT19" s="325"/>
      <c r="DFU19" s="325"/>
      <c r="DFV19" s="325"/>
      <c r="DFW19" s="325"/>
      <c r="DFX19" s="325"/>
      <c r="DFY19" s="325"/>
      <c r="DFZ19" s="325"/>
      <c r="DGA19" s="325"/>
      <c r="DGB19" s="325"/>
      <c r="DGC19" s="325"/>
      <c r="DGD19" s="325"/>
      <c r="DGE19" s="325"/>
      <c r="DGF19" s="325"/>
      <c r="DGG19" s="325"/>
      <c r="DGH19" s="325"/>
      <c r="DGI19" s="325"/>
      <c r="DGJ19" s="325"/>
      <c r="DGK19" s="325"/>
      <c r="DGL19" s="325"/>
      <c r="DGM19" s="325"/>
      <c r="DGN19" s="325"/>
      <c r="DGO19" s="325"/>
      <c r="DGP19" s="325"/>
      <c r="DGQ19" s="325"/>
      <c r="DGR19" s="325"/>
      <c r="DGS19" s="325"/>
      <c r="DGT19" s="325"/>
      <c r="DGU19" s="325"/>
      <c r="DGV19" s="325"/>
      <c r="DGW19" s="325"/>
      <c r="DGX19" s="325"/>
      <c r="DGY19" s="325"/>
      <c r="DGZ19" s="325"/>
      <c r="DHA19" s="325"/>
      <c r="DHB19" s="325"/>
      <c r="DHC19" s="325"/>
      <c r="DHD19" s="325"/>
      <c r="DHE19" s="325"/>
      <c r="DHF19" s="325"/>
      <c r="DHG19" s="325"/>
      <c r="DHH19" s="325"/>
      <c r="DHI19" s="325"/>
      <c r="DHJ19" s="325"/>
      <c r="DHK19" s="325"/>
      <c r="DHL19" s="325"/>
      <c r="DHM19" s="325"/>
      <c r="DHN19" s="325"/>
      <c r="DHO19" s="325"/>
      <c r="DHP19" s="325"/>
      <c r="DHQ19" s="325"/>
      <c r="DHR19" s="325"/>
      <c r="DHS19" s="325"/>
      <c r="DHT19" s="325"/>
      <c r="DHU19" s="325"/>
      <c r="DHV19" s="325"/>
      <c r="DHW19" s="325"/>
      <c r="DHX19" s="325"/>
      <c r="DHY19" s="325"/>
      <c r="DHZ19" s="325"/>
      <c r="DIA19" s="325"/>
      <c r="DIB19" s="325"/>
      <c r="DIC19" s="325"/>
      <c r="DID19" s="325"/>
      <c r="DIE19" s="325"/>
      <c r="DIF19" s="325"/>
      <c r="DIG19" s="325"/>
      <c r="DIH19" s="325"/>
      <c r="DII19" s="325"/>
      <c r="DIJ19" s="325"/>
      <c r="DIK19" s="325"/>
      <c r="DIL19" s="325"/>
      <c r="DIM19" s="325"/>
      <c r="DIN19" s="325"/>
      <c r="DIO19" s="325"/>
      <c r="DIP19" s="325"/>
      <c r="DIQ19" s="325"/>
      <c r="DIR19" s="325"/>
      <c r="DIS19" s="325"/>
      <c r="DIT19" s="325"/>
      <c r="DIU19" s="325"/>
      <c r="DIV19" s="325"/>
      <c r="DIW19" s="325"/>
      <c r="DIX19" s="325"/>
      <c r="DIY19" s="325"/>
      <c r="DIZ19" s="325"/>
      <c r="DJA19" s="325"/>
      <c r="DJB19" s="325"/>
      <c r="DJC19" s="325"/>
      <c r="DJD19" s="325"/>
      <c r="DJE19" s="325"/>
      <c r="DJF19" s="325"/>
      <c r="DJG19" s="325"/>
      <c r="DJH19" s="325"/>
      <c r="DJI19" s="325"/>
      <c r="DJJ19" s="325"/>
      <c r="DJK19" s="325"/>
      <c r="DJL19" s="325"/>
      <c r="DJM19" s="325"/>
      <c r="DJN19" s="325"/>
      <c r="DJO19" s="325"/>
      <c r="DJP19" s="325"/>
      <c r="DJQ19" s="325"/>
      <c r="DJR19" s="325"/>
      <c r="DJS19" s="325"/>
      <c r="DJT19" s="325"/>
      <c r="DJU19" s="325"/>
      <c r="DJV19" s="325"/>
      <c r="DJW19" s="325"/>
      <c r="DJX19" s="325"/>
      <c r="DJY19" s="325"/>
      <c r="DJZ19" s="325"/>
      <c r="DKA19" s="325"/>
      <c r="DKB19" s="325"/>
      <c r="DKC19" s="325"/>
      <c r="DKD19" s="325"/>
      <c r="DKE19" s="325"/>
      <c r="DKF19" s="325"/>
      <c r="DKG19" s="325"/>
      <c r="DKH19" s="325"/>
      <c r="DKI19" s="325"/>
      <c r="DKJ19" s="325"/>
      <c r="DKK19" s="325"/>
      <c r="DKL19" s="325"/>
      <c r="DKM19" s="325"/>
      <c r="DKN19" s="325"/>
      <c r="DKO19" s="325"/>
      <c r="DKP19" s="325"/>
      <c r="DKQ19" s="325"/>
      <c r="DKR19" s="325"/>
      <c r="DKS19" s="325"/>
      <c r="DKT19" s="325"/>
      <c r="DKU19" s="325"/>
      <c r="DKV19" s="325"/>
      <c r="DKW19" s="325"/>
      <c r="DKX19" s="325"/>
      <c r="DKY19" s="325"/>
      <c r="DKZ19" s="325"/>
      <c r="DLA19" s="325"/>
      <c r="DLB19" s="325"/>
      <c r="DLC19" s="325"/>
      <c r="DLD19" s="325"/>
      <c r="DLE19" s="325"/>
      <c r="DLF19" s="325"/>
      <c r="DLG19" s="325"/>
      <c r="DLH19" s="325"/>
      <c r="DLI19" s="325"/>
      <c r="DLJ19" s="325"/>
      <c r="DLK19" s="325"/>
      <c r="DLL19" s="325"/>
      <c r="DLM19" s="325"/>
      <c r="DLN19" s="325"/>
      <c r="DLO19" s="325"/>
      <c r="DLP19" s="325"/>
      <c r="DLQ19" s="325"/>
      <c r="DLR19" s="325"/>
      <c r="DLS19" s="325"/>
      <c r="DLT19" s="325"/>
      <c r="DLU19" s="325"/>
      <c r="DLV19" s="325"/>
      <c r="DLW19" s="325"/>
      <c r="DLX19" s="325"/>
      <c r="DLY19" s="325"/>
      <c r="DLZ19" s="325"/>
      <c r="DMA19" s="325"/>
      <c r="DMB19" s="325"/>
      <c r="DMC19" s="325"/>
      <c r="DMD19" s="325"/>
      <c r="DME19" s="325"/>
      <c r="DMF19" s="325"/>
      <c r="DMG19" s="325"/>
      <c r="DMH19" s="325"/>
      <c r="DMI19" s="325"/>
      <c r="DMJ19" s="325"/>
      <c r="DMK19" s="325"/>
      <c r="DML19" s="325"/>
      <c r="DMM19" s="325"/>
      <c r="DMN19" s="325"/>
      <c r="DMO19" s="325"/>
      <c r="DMP19" s="325"/>
      <c r="DMQ19" s="325"/>
      <c r="DMR19" s="325"/>
      <c r="DMS19" s="325"/>
      <c r="DMT19" s="325"/>
      <c r="DMU19" s="325"/>
      <c r="DMV19" s="325"/>
      <c r="DMW19" s="325"/>
      <c r="DMX19" s="325"/>
      <c r="DMY19" s="325"/>
      <c r="DMZ19" s="325"/>
      <c r="DNA19" s="325"/>
      <c r="DNB19" s="325"/>
      <c r="DNC19" s="325"/>
      <c r="DND19" s="325"/>
      <c r="DNE19" s="325"/>
      <c r="DNF19" s="325"/>
      <c r="DNG19" s="325"/>
      <c r="DNH19" s="325"/>
      <c r="DNI19" s="325"/>
      <c r="DNJ19" s="325"/>
      <c r="DNK19" s="325"/>
      <c r="DNL19" s="325"/>
      <c r="DNM19" s="325"/>
      <c r="DNN19" s="325"/>
      <c r="DNO19" s="325"/>
      <c r="DNP19" s="325"/>
      <c r="DNQ19" s="325"/>
      <c r="DNR19" s="325"/>
      <c r="DNS19" s="325"/>
      <c r="DNT19" s="325"/>
      <c r="DNU19" s="325"/>
      <c r="DNV19" s="325"/>
      <c r="DNW19" s="325"/>
      <c r="DNX19" s="325"/>
      <c r="DNY19" s="325"/>
      <c r="DNZ19" s="325"/>
      <c r="DOA19" s="325"/>
      <c r="DOB19" s="325"/>
      <c r="DOC19" s="325"/>
      <c r="DOD19" s="325"/>
      <c r="DOE19" s="325"/>
      <c r="DOF19" s="325"/>
      <c r="DOG19" s="325"/>
      <c r="DOH19" s="325"/>
      <c r="DOI19" s="325"/>
      <c r="DOJ19" s="325"/>
      <c r="DOK19" s="325"/>
      <c r="DOL19" s="325"/>
      <c r="DOM19" s="325"/>
      <c r="DON19" s="325"/>
      <c r="DOO19" s="325"/>
      <c r="DOP19" s="325"/>
      <c r="DOQ19" s="325"/>
      <c r="DOR19" s="325"/>
      <c r="DOS19" s="325"/>
      <c r="DOT19" s="325"/>
      <c r="DOU19" s="325"/>
      <c r="DOV19" s="325"/>
      <c r="DOW19" s="325"/>
      <c r="DOX19" s="325"/>
      <c r="DOY19" s="325"/>
      <c r="DOZ19" s="325"/>
      <c r="DPA19" s="325"/>
      <c r="DPB19" s="325"/>
      <c r="DPC19" s="325"/>
      <c r="DPD19" s="325"/>
      <c r="DPE19" s="325"/>
      <c r="DPF19" s="325"/>
      <c r="DPG19" s="325"/>
      <c r="DPH19" s="325"/>
      <c r="DPI19" s="325"/>
      <c r="DPJ19" s="325"/>
      <c r="DPK19" s="325"/>
      <c r="DPL19" s="325"/>
      <c r="DPM19" s="325"/>
      <c r="DPN19" s="325"/>
      <c r="DPO19" s="325"/>
      <c r="DPP19" s="325"/>
      <c r="DPQ19" s="325"/>
      <c r="DPR19" s="325"/>
      <c r="DPS19" s="325"/>
      <c r="DPT19" s="325"/>
      <c r="DPU19" s="325"/>
      <c r="DPV19" s="325"/>
      <c r="DPW19" s="325"/>
      <c r="DPX19" s="325"/>
      <c r="DPY19" s="325"/>
      <c r="DPZ19" s="325"/>
      <c r="DQA19" s="325"/>
      <c r="DQB19" s="325"/>
      <c r="DQC19" s="325"/>
      <c r="DQD19" s="325"/>
      <c r="DQE19" s="325"/>
      <c r="DQF19" s="325"/>
      <c r="DQG19" s="325"/>
      <c r="DQH19" s="325"/>
      <c r="DQI19" s="325"/>
      <c r="DQJ19" s="325"/>
      <c r="DQK19" s="325"/>
      <c r="DQL19" s="325"/>
      <c r="DQM19" s="325"/>
      <c r="DQN19" s="325"/>
      <c r="DQO19" s="325"/>
      <c r="DQP19" s="325"/>
      <c r="DQQ19" s="325"/>
      <c r="DQR19" s="325"/>
      <c r="DQS19" s="325"/>
      <c r="DQT19" s="325"/>
      <c r="DQU19" s="325"/>
      <c r="DQV19" s="325"/>
      <c r="DQW19" s="325"/>
      <c r="DQX19" s="325"/>
      <c r="DQY19" s="325"/>
      <c r="DQZ19" s="325"/>
      <c r="DRA19" s="325"/>
      <c r="DRB19" s="325"/>
      <c r="DRC19" s="325"/>
      <c r="DRD19" s="325"/>
      <c r="DRE19" s="325"/>
      <c r="DRF19" s="325"/>
      <c r="DRG19" s="325"/>
      <c r="DRH19" s="325"/>
      <c r="DRI19" s="325"/>
      <c r="DRJ19" s="325"/>
      <c r="DRK19" s="325"/>
      <c r="DRL19" s="325"/>
      <c r="DRM19" s="325"/>
      <c r="DRN19" s="325"/>
      <c r="DRO19" s="325"/>
      <c r="DRP19" s="325"/>
      <c r="DRQ19" s="325"/>
      <c r="DRR19" s="325"/>
      <c r="DRS19" s="325"/>
      <c r="DRT19" s="325"/>
      <c r="DRU19" s="325"/>
      <c r="DRV19" s="325"/>
      <c r="DRW19" s="325"/>
      <c r="DRX19" s="325"/>
      <c r="DRY19" s="325"/>
      <c r="DRZ19" s="325"/>
      <c r="DSA19" s="325"/>
      <c r="DSB19" s="325"/>
      <c r="DSC19" s="325"/>
      <c r="DSD19" s="325"/>
      <c r="DSE19" s="325"/>
      <c r="DSF19" s="325"/>
      <c r="DSG19" s="325"/>
      <c r="DSH19" s="325"/>
      <c r="DSI19" s="325"/>
      <c r="DSJ19" s="325"/>
      <c r="DSK19" s="325"/>
      <c r="DSL19" s="325"/>
      <c r="DSM19" s="325"/>
      <c r="DSN19" s="325"/>
      <c r="DSO19" s="325"/>
      <c r="DSP19" s="325"/>
      <c r="DSQ19" s="325"/>
      <c r="DSR19" s="325"/>
      <c r="DSS19" s="325"/>
      <c r="DST19" s="325"/>
      <c r="DSU19" s="325"/>
      <c r="DSV19" s="325"/>
      <c r="DSW19" s="325"/>
      <c r="DSX19" s="325"/>
      <c r="DSY19" s="325"/>
      <c r="DSZ19" s="325"/>
      <c r="DTA19" s="325"/>
      <c r="DTB19" s="325"/>
      <c r="DTC19" s="325"/>
      <c r="DTD19" s="325"/>
      <c r="DTE19" s="325"/>
      <c r="DTF19" s="325"/>
      <c r="DTG19" s="325"/>
      <c r="DTH19" s="325"/>
      <c r="DTI19" s="325"/>
      <c r="DTJ19" s="325"/>
      <c r="DTK19" s="325"/>
      <c r="DTL19" s="325"/>
      <c r="DTM19" s="325"/>
      <c r="DTN19" s="325"/>
      <c r="DTO19" s="325"/>
      <c r="DTP19" s="325"/>
      <c r="DTQ19" s="325"/>
      <c r="DTR19" s="325"/>
      <c r="DTS19" s="325"/>
      <c r="DTT19" s="325"/>
      <c r="DTU19" s="325"/>
      <c r="DTV19" s="325"/>
      <c r="DTW19" s="325"/>
      <c r="DTX19" s="325"/>
      <c r="DTY19" s="325"/>
      <c r="DTZ19" s="325"/>
      <c r="DUA19" s="325"/>
      <c r="DUB19" s="325"/>
      <c r="DUC19" s="325"/>
      <c r="DUD19" s="325"/>
      <c r="DUE19" s="325"/>
      <c r="DUF19" s="325"/>
      <c r="DUG19" s="325"/>
      <c r="DUH19" s="325"/>
      <c r="DUI19" s="325"/>
      <c r="DUJ19" s="325"/>
      <c r="DUK19" s="325"/>
      <c r="DUL19" s="325"/>
      <c r="DUM19" s="325"/>
      <c r="DUN19" s="325"/>
      <c r="DUO19" s="325"/>
      <c r="DUP19" s="325"/>
      <c r="DUQ19" s="325"/>
      <c r="DUR19" s="325"/>
      <c r="DUS19" s="325"/>
      <c r="DUT19" s="325"/>
      <c r="DUU19" s="325"/>
      <c r="DUV19" s="325"/>
      <c r="DUW19" s="325"/>
      <c r="DUX19" s="325"/>
      <c r="DUY19" s="325"/>
      <c r="DUZ19" s="325"/>
      <c r="DVA19" s="325"/>
      <c r="DVB19" s="325"/>
      <c r="DVC19" s="325"/>
      <c r="DVD19" s="325"/>
      <c r="DVE19" s="325"/>
      <c r="DVF19" s="325"/>
      <c r="DVG19" s="325"/>
      <c r="DVH19" s="325"/>
      <c r="DVI19" s="325"/>
      <c r="DVJ19" s="325"/>
      <c r="DVK19" s="325"/>
      <c r="DVL19" s="325"/>
      <c r="DVM19" s="325"/>
      <c r="DVN19" s="325"/>
      <c r="DVO19" s="325"/>
      <c r="DVP19" s="325"/>
      <c r="DVQ19" s="325"/>
      <c r="DVR19" s="325"/>
      <c r="DVS19" s="325"/>
      <c r="DVT19" s="325"/>
      <c r="DVU19" s="325"/>
      <c r="DVV19" s="325"/>
      <c r="DVW19" s="325"/>
      <c r="DVX19" s="325"/>
      <c r="DVY19" s="325"/>
      <c r="DVZ19" s="325"/>
      <c r="DWA19" s="325"/>
      <c r="DWB19" s="325"/>
      <c r="DWC19" s="325"/>
      <c r="DWD19" s="325"/>
      <c r="DWE19" s="325"/>
      <c r="DWF19" s="325"/>
      <c r="DWG19" s="325"/>
      <c r="DWH19" s="325"/>
      <c r="DWI19" s="325"/>
      <c r="DWJ19" s="325"/>
      <c r="DWK19" s="325"/>
      <c r="DWL19" s="325"/>
      <c r="DWM19" s="325"/>
      <c r="DWN19" s="325"/>
      <c r="DWO19" s="325"/>
      <c r="DWP19" s="325"/>
      <c r="DWQ19" s="325"/>
      <c r="DWR19" s="325"/>
      <c r="DWS19" s="325"/>
      <c r="DWT19" s="325"/>
      <c r="DWU19" s="325"/>
      <c r="DWV19" s="325"/>
      <c r="DWW19" s="325"/>
      <c r="DWX19" s="325"/>
      <c r="DWY19" s="325"/>
      <c r="DWZ19" s="325"/>
      <c r="DXA19" s="325"/>
      <c r="DXB19" s="325"/>
      <c r="DXC19" s="325"/>
      <c r="DXD19" s="325"/>
      <c r="DXE19" s="325"/>
      <c r="DXF19" s="325"/>
      <c r="DXG19" s="325"/>
      <c r="DXH19" s="325"/>
      <c r="DXI19" s="325"/>
      <c r="DXJ19" s="325"/>
      <c r="DXK19" s="325"/>
      <c r="DXL19" s="325"/>
      <c r="DXM19" s="325"/>
      <c r="DXN19" s="325"/>
      <c r="DXO19" s="325"/>
      <c r="DXP19" s="325"/>
      <c r="DXQ19" s="325"/>
      <c r="DXR19" s="325"/>
      <c r="DXS19" s="325"/>
      <c r="DXT19" s="325"/>
      <c r="DXU19" s="325"/>
      <c r="DXV19" s="325"/>
      <c r="DXW19" s="325"/>
      <c r="DXX19" s="325"/>
      <c r="DXY19" s="325"/>
      <c r="DXZ19" s="325"/>
      <c r="DYA19" s="325"/>
      <c r="DYB19" s="325"/>
      <c r="DYC19" s="325"/>
      <c r="DYD19" s="325"/>
      <c r="DYE19" s="325"/>
      <c r="DYF19" s="325"/>
      <c r="DYG19" s="325"/>
      <c r="DYH19" s="325"/>
      <c r="DYI19" s="325"/>
      <c r="DYJ19" s="325"/>
      <c r="DYK19" s="325"/>
      <c r="DYL19" s="325"/>
      <c r="DYM19" s="325"/>
      <c r="DYN19" s="325"/>
      <c r="DYO19" s="325"/>
      <c r="DYP19" s="325"/>
      <c r="DYQ19" s="325"/>
      <c r="DYR19" s="325"/>
      <c r="DYS19" s="325"/>
      <c r="DYT19" s="325"/>
      <c r="DYU19" s="325"/>
      <c r="DYV19" s="325"/>
      <c r="DYW19" s="325"/>
      <c r="DYX19" s="325"/>
      <c r="DYY19" s="325"/>
      <c r="DYZ19" s="325"/>
      <c r="DZA19" s="325"/>
      <c r="DZB19" s="325"/>
      <c r="DZC19" s="325"/>
      <c r="DZD19" s="325"/>
      <c r="DZE19" s="325"/>
      <c r="DZF19" s="325"/>
      <c r="DZG19" s="325"/>
      <c r="DZH19" s="325"/>
      <c r="DZI19" s="325"/>
      <c r="DZJ19" s="325"/>
      <c r="DZK19" s="325"/>
      <c r="DZL19" s="325"/>
      <c r="DZM19" s="325"/>
      <c r="DZN19" s="325"/>
      <c r="DZO19" s="325"/>
      <c r="DZP19" s="325"/>
      <c r="DZQ19" s="325"/>
      <c r="DZR19" s="325"/>
      <c r="DZS19" s="325"/>
      <c r="DZT19" s="325"/>
      <c r="DZU19" s="325"/>
      <c r="DZV19" s="325"/>
      <c r="DZW19" s="325"/>
      <c r="DZX19" s="325"/>
      <c r="DZY19" s="325"/>
      <c r="DZZ19" s="325"/>
      <c r="EAA19" s="325"/>
      <c r="EAB19" s="325"/>
      <c r="EAC19" s="325"/>
      <c r="EAD19" s="325"/>
      <c r="EAE19" s="325"/>
      <c r="EAF19" s="325"/>
      <c r="EAG19" s="325"/>
      <c r="EAH19" s="325"/>
      <c r="EAI19" s="325"/>
      <c r="EAJ19" s="325"/>
      <c r="EAK19" s="325"/>
      <c r="EAL19" s="325"/>
      <c r="EAM19" s="325"/>
      <c r="EAN19" s="325"/>
      <c r="EAO19" s="325"/>
      <c r="EAP19" s="325"/>
      <c r="EAQ19" s="325"/>
      <c r="EAR19" s="325"/>
      <c r="EAS19" s="325"/>
      <c r="EAT19" s="325"/>
      <c r="EAU19" s="325"/>
      <c r="EAV19" s="325"/>
      <c r="EAW19" s="325"/>
      <c r="EAX19" s="325"/>
      <c r="EAY19" s="325"/>
      <c r="EAZ19" s="325"/>
      <c r="EBA19" s="325"/>
      <c r="EBB19" s="325"/>
      <c r="EBC19" s="325"/>
      <c r="EBD19" s="325"/>
      <c r="EBE19" s="325"/>
      <c r="EBF19" s="325"/>
      <c r="EBG19" s="325"/>
      <c r="EBH19" s="325"/>
      <c r="EBI19" s="325"/>
      <c r="EBJ19" s="325"/>
      <c r="EBK19" s="325"/>
      <c r="EBL19" s="325"/>
      <c r="EBM19" s="325"/>
      <c r="EBN19" s="325"/>
      <c r="EBO19" s="325"/>
      <c r="EBP19" s="325"/>
      <c r="EBQ19" s="325"/>
      <c r="EBR19" s="325"/>
      <c r="EBS19" s="325"/>
      <c r="EBT19" s="325"/>
      <c r="EBU19" s="325"/>
      <c r="EBV19" s="325"/>
      <c r="EBW19" s="325"/>
      <c r="EBX19" s="325"/>
      <c r="EBY19" s="325"/>
      <c r="EBZ19" s="325"/>
      <c r="ECA19" s="325"/>
      <c r="ECB19" s="325"/>
      <c r="ECC19" s="325"/>
      <c r="ECD19" s="325"/>
      <c r="ECE19" s="325"/>
      <c r="ECF19" s="325"/>
      <c r="ECG19" s="325"/>
      <c r="ECH19" s="325"/>
      <c r="ECI19" s="325"/>
      <c r="ECJ19" s="325"/>
      <c r="ECK19" s="325"/>
      <c r="ECL19" s="325"/>
      <c r="ECM19" s="325"/>
      <c r="ECN19" s="325"/>
      <c r="ECO19" s="325"/>
      <c r="ECP19" s="325"/>
      <c r="ECQ19" s="325"/>
      <c r="ECR19" s="325"/>
      <c r="ECS19" s="325"/>
      <c r="ECT19" s="325"/>
      <c r="ECU19" s="325"/>
      <c r="ECV19" s="325"/>
      <c r="ECW19" s="325"/>
      <c r="ECX19" s="325"/>
      <c r="ECY19" s="325"/>
      <c r="ECZ19" s="325"/>
      <c r="EDA19" s="325"/>
      <c r="EDB19" s="325"/>
      <c r="EDC19" s="325"/>
      <c r="EDD19" s="325"/>
      <c r="EDE19" s="325"/>
      <c r="EDF19" s="325"/>
      <c r="EDG19" s="325"/>
      <c r="EDH19" s="325"/>
      <c r="EDI19" s="325"/>
      <c r="EDJ19" s="325"/>
      <c r="EDK19" s="325"/>
      <c r="EDL19" s="325"/>
      <c r="EDM19" s="325"/>
      <c r="EDN19" s="325"/>
      <c r="EDO19" s="325"/>
      <c r="EDP19" s="325"/>
      <c r="EDQ19" s="325"/>
      <c r="EDR19" s="325"/>
      <c r="EDS19" s="325"/>
      <c r="EDT19" s="325"/>
      <c r="EDU19" s="325"/>
      <c r="EDV19" s="325"/>
      <c r="EDW19" s="325"/>
      <c r="EDX19" s="325"/>
      <c r="EDY19" s="325"/>
      <c r="EDZ19" s="325"/>
      <c r="EEA19" s="325"/>
      <c r="EEB19" s="325"/>
      <c r="EEC19" s="325"/>
      <c r="EED19" s="325"/>
      <c r="EEE19" s="325"/>
      <c r="EEF19" s="325"/>
      <c r="EEG19" s="325"/>
      <c r="EEH19" s="325"/>
      <c r="EEI19" s="325"/>
      <c r="EEJ19" s="325"/>
      <c r="EEK19" s="325"/>
      <c r="EEL19" s="325"/>
      <c r="EEM19" s="325"/>
      <c r="EEN19" s="325"/>
      <c r="EEO19" s="325"/>
      <c r="EEP19" s="325"/>
      <c r="EEQ19" s="325"/>
      <c r="EER19" s="325"/>
      <c r="EES19" s="325"/>
      <c r="EET19" s="325"/>
      <c r="EEU19" s="325"/>
      <c r="EEV19" s="325"/>
      <c r="EEW19" s="325"/>
      <c r="EEX19" s="325"/>
      <c r="EEY19" s="325"/>
      <c r="EEZ19" s="325"/>
      <c r="EFA19" s="325"/>
      <c r="EFB19" s="325"/>
      <c r="EFC19" s="325"/>
      <c r="EFD19" s="325"/>
      <c r="EFE19" s="325"/>
      <c r="EFF19" s="325"/>
      <c r="EFG19" s="325"/>
      <c r="EFH19" s="325"/>
      <c r="EFI19" s="325"/>
      <c r="EFJ19" s="325"/>
      <c r="EFK19" s="325"/>
      <c r="EFL19" s="325"/>
      <c r="EFM19" s="325"/>
      <c r="EFN19" s="325"/>
      <c r="EFO19" s="325"/>
      <c r="EFP19" s="325"/>
      <c r="EFQ19" s="325"/>
      <c r="EFR19" s="325"/>
      <c r="EFS19" s="325"/>
      <c r="EFT19" s="325"/>
      <c r="EFU19" s="325"/>
      <c r="EFV19" s="325"/>
      <c r="EFW19" s="325"/>
      <c r="EFX19" s="325"/>
      <c r="EFY19" s="325"/>
      <c r="EFZ19" s="325"/>
      <c r="EGA19" s="325"/>
      <c r="EGB19" s="325"/>
      <c r="EGC19" s="325"/>
      <c r="EGD19" s="325"/>
      <c r="EGE19" s="325"/>
      <c r="EGF19" s="325"/>
      <c r="EGG19" s="325"/>
      <c r="EGH19" s="325"/>
      <c r="EGI19" s="325"/>
      <c r="EGJ19" s="325"/>
      <c r="EGK19" s="325"/>
      <c r="EGL19" s="325"/>
      <c r="EGM19" s="325"/>
      <c r="EGN19" s="325"/>
      <c r="EGO19" s="325"/>
      <c r="EGP19" s="325"/>
      <c r="EGQ19" s="325"/>
      <c r="EGR19" s="325"/>
      <c r="EGS19" s="325"/>
      <c r="EGT19" s="325"/>
      <c r="EGU19" s="325"/>
      <c r="EGV19" s="325"/>
      <c r="EGW19" s="325"/>
      <c r="EGX19" s="325"/>
      <c r="EGY19" s="325"/>
      <c r="EGZ19" s="325"/>
      <c r="EHA19" s="325"/>
      <c r="EHB19" s="325"/>
      <c r="EHC19" s="325"/>
      <c r="EHD19" s="325"/>
      <c r="EHE19" s="325"/>
      <c r="EHF19" s="325"/>
      <c r="EHG19" s="325"/>
      <c r="EHH19" s="325"/>
      <c r="EHI19" s="325"/>
      <c r="EHJ19" s="325"/>
      <c r="EHK19" s="325"/>
      <c r="EHL19" s="325"/>
      <c r="EHM19" s="325"/>
      <c r="EHN19" s="325"/>
      <c r="EHO19" s="325"/>
      <c r="EHP19" s="325"/>
      <c r="EHQ19" s="325"/>
      <c r="EHR19" s="325"/>
      <c r="EHS19" s="325"/>
      <c r="EHT19" s="325"/>
      <c r="EHU19" s="325"/>
      <c r="EHV19" s="325"/>
      <c r="EHW19" s="325"/>
      <c r="EHX19" s="325"/>
      <c r="EHY19" s="325"/>
      <c r="EHZ19" s="325"/>
      <c r="EIA19" s="325"/>
      <c r="EIB19" s="325"/>
      <c r="EIC19" s="325"/>
      <c r="EID19" s="325"/>
      <c r="EIE19" s="325"/>
      <c r="EIF19" s="325"/>
      <c r="EIG19" s="325"/>
      <c r="EIH19" s="325"/>
      <c r="EII19" s="325"/>
      <c r="EIJ19" s="325"/>
      <c r="EIK19" s="325"/>
      <c r="EIL19" s="325"/>
      <c r="EIM19" s="325"/>
      <c r="EIN19" s="325"/>
      <c r="EIO19" s="325"/>
      <c r="EIP19" s="325"/>
      <c r="EIQ19" s="325"/>
      <c r="EIR19" s="325"/>
      <c r="EIS19" s="325"/>
      <c r="EIT19" s="325"/>
      <c r="EIU19" s="325"/>
      <c r="EIV19" s="325"/>
      <c r="EIW19" s="325"/>
      <c r="EIX19" s="325"/>
      <c r="EIY19" s="325"/>
      <c r="EIZ19" s="325"/>
      <c r="EJA19" s="325"/>
      <c r="EJB19" s="325"/>
      <c r="EJC19" s="325"/>
      <c r="EJD19" s="325"/>
      <c r="EJE19" s="325"/>
      <c r="EJF19" s="325"/>
      <c r="EJG19" s="325"/>
      <c r="EJH19" s="325"/>
      <c r="EJI19" s="325"/>
      <c r="EJJ19" s="325"/>
      <c r="EJK19" s="325"/>
      <c r="EJL19" s="325"/>
      <c r="EJM19" s="325"/>
      <c r="EJN19" s="325"/>
      <c r="EJO19" s="325"/>
      <c r="EJP19" s="325"/>
      <c r="EJQ19" s="325"/>
      <c r="EJR19" s="325"/>
      <c r="EJS19" s="325"/>
      <c r="EJT19" s="325"/>
      <c r="EJU19" s="325"/>
      <c r="EJV19" s="325"/>
      <c r="EJW19" s="325"/>
      <c r="EJX19" s="325"/>
      <c r="EJY19" s="325"/>
      <c r="EJZ19" s="325"/>
      <c r="EKA19" s="325"/>
      <c r="EKB19" s="325"/>
      <c r="EKC19" s="325"/>
      <c r="EKD19" s="325"/>
      <c r="EKE19" s="325"/>
      <c r="EKF19" s="325"/>
      <c r="EKG19" s="325"/>
      <c r="EKH19" s="325"/>
      <c r="EKI19" s="325"/>
      <c r="EKJ19" s="325"/>
      <c r="EKK19" s="325"/>
      <c r="EKL19" s="325"/>
      <c r="EKM19" s="325"/>
      <c r="EKN19" s="325"/>
      <c r="EKO19" s="325"/>
      <c r="EKP19" s="325"/>
      <c r="EKQ19" s="325"/>
      <c r="EKR19" s="325"/>
      <c r="EKS19" s="325"/>
      <c r="EKT19" s="325"/>
      <c r="EKU19" s="325"/>
      <c r="EKV19" s="325"/>
      <c r="EKW19" s="325"/>
      <c r="EKX19" s="325"/>
      <c r="EKY19" s="325"/>
      <c r="EKZ19" s="325"/>
      <c r="ELA19" s="325"/>
      <c r="ELB19" s="325"/>
      <c r="ELC19" s="325"/>
      <c r="ELD19" s="325"/>
      <c r="ELE19" s="325"/>
      <c r="ELF19" s="325"/>
      <c r="ELG19" s="325"/>
      <c r="ELH19" s="325"/>
      <c r="ELI19" s="325"/>
      <c r="ELJ19" s="325"/>
      <c r="ELK19" s="325"/>
      <c r="ELL19" s="325"/>
      <c r="ELM19" s="325"/>
      <c r="ELN19" s="325"/>
      <c r="ELO19" s="325"/>
      <c r="ELP19" s="325"/>
      <c r="ELQ19" s="325"/>
      <c r="ELR19" s="325"/>
      <c r="ELS19" s="325"/>
      <c r="ELT19" s="325"/>
      <c r="ELU19" s="325"/>
      <c r="ELV19" s="325"/>
      <c r="ELW19" s="325"/>
      <c r="ELX19" s="325"/>
      <c r="ELY19" s="325"/>
      <c r="ELZ19" s="325"/>
      <c r="EMA19" s="325"/>
      <c r="EMB19" s="325"/>
      <c r="EMC19" s="325"/>
      <c r="EMD19" s="325"/>
      <c r="EME19" s="325"/>
      <c r="EMF19" s="325"/>
      <c r="EMG19" s="325"/>
      <c r="EMH19" s="325"/>
      <c r="EMI19" s="325"/>
      <c r="EMJ19" s="325"/>
      <c r="EMK19" s="325"/>
      <c r="EML19" s="325"/>
      <c r="EMM19" s="325"/>
      <c r="EMN19" s="325"/>
      <c r="EMO19" s="325"/>
      <c r="EMP19" s="325"/>
      <c r="EMQ19" s="325"/>
      <c r="EMR19" s="325"/>
      <c r="EMS19" s="325"/>
      <c r="EMT19" s="325"/>
      <c r="EMU19" s="325"/>
      <c r="EMV19" s="325"/>
      <c r="EMW19" s="325"/>
      <c r="EMX19" s="325"/>
      <c r="EMY19" s="325"/>
      <c r="EMZ19" s="325"/>
      <c r="ENA19" s="325"/>
      <c r="ENB19" s="325"/>
      <c r="ENC19" s="325"/>
      <c r="END19" s="325"/>
      <c r="ENE19" s="325"/>
      <c r="ENF19" s="325"/>
      <c r="ENG19" s="325"/>
      <c r="ENH19" s="325"/>
      <c r="ENI19" s="325"/>
      <c r="ENJ19" s="325"/>
      <c r="ENK19" s="325"/>
      <c r="ENL19" s="325"/>
      <c r="ENM19" s="325"/>
      <c r="ENN19" s="325"/>
      <c r="ENO19" s="325"/>
      <c r="ENP19" s="325"/>
      <c r="ENQ19" s="325"/>
      <c r="ENR19" s="325"/>
      <c r="ENS19" s="325"/>
      <c r="ENT19" s="325"/>
      <c r="ENU19" s="325"/>
      <c r="ENV19" s="325"/>
      <c r="ENW19" s="325"/>
      <c r="ENX19" s="325"/>
      <c r="ENY19" s="325"/>
      <c r="ENZ19" s="325"/>
      <c r="EOA19" s="325"/>
      <c r="EOB19" s="325"/>
      <c r="EOC19" s="325"/>
      <c r="EOD19" s="325"/>
      <c r="EOE19" s="325"/>
      <c r="EOF19" s="325"/>
      <c r="EOG19" s="325"/>
      <c r="EOH19" s="325"/>
      <c r="EOI19" s="325"/>
      <c r="EOJ19" s="325"/>
      <c r="EOK19" s="325"/>
      <c r="EOL19" s="325"/>
      <c r="EOM19" s="325"/>
      <c r="EON19" s="325"/>
      <c r="EOO19" s="325"/>
      <c r="EOP19" s="325"/>
      <c r="EOQ19" s="325"/>
      <c r="EOR19" s="325"/>
      <c r="EOS19" s="325"/>
      <c r="EOT19" s="325"/>
      <c r="EOU19" s="325"/>
      <c r="EOV19" s="325"/>
      <c r="EOW19" s="325"/>
      <c r="EOX19" s="325"/>
      <c r="EOY19" s="325"/>
      <c r="EOZ19" s="325"/>
      <c r="EPA19" s="325"/>
      <c r="EPB19" s="325"/>
      <c r="EPC19" s="325"/>
      <c r="EPD19" s="325"/>
      <c r="EPE19" s="325"/>
      <c r="EPF19" s="325"/>
      <c r="EPG19" s="325"/>
      <c r="EPH19" s="325"/>
      <c r="EPI19" s="325"/>
      <c r="EPJ19" s="325"/>
      <c r="EPK19" s="325"/>
      <c r="EPL19" s="325"/>
      <c r="EPM19" s="325"/>
      <c r="EPN19" s="325"/>
      <c r="EPO19" s="325"/>
      <c r="EPP19" s="325"/>
      <c r="EPQ19" s="325"/>
      <c r="EPR19" s="325"/>
      <c r="EPS19" s="325"/>
      <c r="EPT19" s="325"/>
      <c r="EPU19" s="325"/>
      <c r="EPV19" s="325"/>
      <c r="EPW19" s="325"/>
      <c r="EPX19" s="325"/>
      <c r="EPY19" s="325"/>
      <c r="EPZ19" s="325"/>
      <c r="EQA19" s="325"/>
      <c r="EQB19" s="325"/>
      <c r="EQC19" s="325"/>
      <c r="EQD19" s="325"/>
      <c r="EQE19" s="325"/>
      <c r="EQF19" s="325"/>
      <c r="EQG19" s="325"/>
      <c r="EQH19" s="325"/>
      <c r="EQI19" s="325"/>
      <c r="EQJ19" s="325"/>
      <c r="EQK19" s="325"/>
      <c r="EQL19" s="325"/>
      <c r="EQM19" s="325"/>
      <c r="EQN19" s="325"/>
      <c r="EQO19" s="325"/>
      <c r="EQP19" s="325"/>
      <c r="EQQ19" s="325"/>
      <c r="EQR19" s="325"/>
      <c r="EQS19" s="325"/>
      <c r="EQT19" s="325"/>
      <c r="EQU19" s="325"/>
      <c r="EQV19" s="325"/>
      <c r="EQW19" s="325"/>
      <c r="EQX19" s="325"/>
      <c r="EQY19" s="325"/>
      <c r="EQZ19" s="325"/>
      <c r="ERA19" s="325"/>
      <c r="ERB19" s="325"/>
      <c r="ERC19" s="325"/>
      <c r="ERD19" s="325"/>
      <c r="ERE19" s="325"/>
      <c r="ERF19" s="325"/>
      <c r="ERG19" s="325"/>
      <c r="ERH19" s="325"/>
      <c r="ERI19" s="325"/>
      <c r="ERJ19" s="325"/>
      <c r="ERK19" s="325"/>
      <c r="ERL19" s="325"/>
      <c r="ERM19" s="325"/>
      <c r="ERN19" s="325"/>
      <c r="ERO19" s="325"/>
      <c r="ERP19" s="325"/>
      <c r="ERQ19" s="325"/>
      <c r="ERR19" s="325"/>
      <c r="ERS19" s="325"/>
      <c r="ERT19" s="325"/>
      <c r="ERU19" s="325"/>
      <c r="ERV19" s="325"/>
      <c r="ERW19" s="325"/>
      <c r="ERX19" s="325"/>
      <c r="ERY19" s="325"/>
      <c r="ERZ19" s="325"/>
      <c r="ESA19" s="325"/>
      <c r="ESB19" s="325"/>
      <c r="ESC19" s="325"/>
      <c r="ESD19" s="325"/>
      <c r="ESE19" s="325"/>
      <c r="ESF19" s="325"/>
      <c r="ESG19" s="325"/>
      <c r="ESH19" s="325"/>
      <c r="ESI19" s="325"/>
      <c r="ESJ19" s="325"/>
      <c r="ESK19" s="325"/>
      <c r="ESL19" s="325"/>
      <c r="ESM19" s="325"/>
      <c r="ESN19" s="325"/>
      <c r="ESO19" s="325"/>
      <c r="ESP19" s="325"/>
      <c r="ESQ19" s="325"/>
      <c r="ESR19" s="325"/>
      <c r="ESS19" s="325"/>
      <c r="EST19" s="325"/>
      <c r="ESU19" s="325"/>
      <c r="ESV19" s="325"/>
      <c r="ESW19" s="325"/>
      <c r="ESX19" s="325"/>
      <c r="ESY19" s="325"/>
      <c r="ESZ19" s="325"/>
      <c r="ETA19" s="325"/>
      <c r="ETB19" s="325"/>
      <c r="ETC19" s="325"/>
      <c r="ETD19" s="325"/>
      <c r="ETE19" s="325"/>
      <c r="ETF19" s="325"/>
      <c r="ETG19" s="325"/>
      <c r="ETH19" s="325"/>
      <c r="ETI19" s="325"/>
      <c r="ETJ19" s="325"/>
      <c r="ETK19" s="325"/>
      <c r="ETL19" s="325"/>
      <c r="ETM19" s="325"/>
      <c r="ETN19" s="325"/>
      <c r="ETO19" s="325"/>
      <c r="ETP19" s="325"/>
      <c r="ETQ19" s="325"/>
      <c r="ETR19" s="325"/>
      <c r="ETS19" s="325"/>
      <c r="ETT19" s="325"/>
      <c r="ETU19" s="325"/>
      <c r="ETV19" s="325"/>
      <c r="ETW19" s="325"/>
      <c r="ETX19" s="325"/>
      <c r="ETY19" s="325"/>
      <c r="ETZ19" s="325"/>
      <c r="EUA19" s="325"/>
      <c r="EUB19" s="325"/>
      <c r="EUC19" s="325"/>
      <c r="EUD19" s="325"/>
      <c r="EUE19" s="325"/>
      <c r="EUF19" s="325"/>
      <c r="EUG19" s="325"/>
      <c r="EUH19" s="325"/>
      <c r="EUI19" s="325"/>
      <c r="EUJ19" s="325"/>
      <c r="EUK19" s="325"/>
      <c r="EUL19" s="325"/>
      <c r="EUM19" s="325"/>
      <c r="EUN19" s="325"/>
      <c r="EUO19" s="325"/>
      <c r="EUP19" s="325"/>
      <c r="EUQ19" s="325"/>
      <c r="EUR19" s="325"/>
      <c r="EUS19" s="325"/>
      <c r="EUT19" s="325"/>
      <c r="EUU19" s="325"/>
      <c r="EUV19" s="325"/>
      <c r="EUW19" s="325"/>
      <c r="EUX19" s="325"/>
      <c r="EUY19" s="325"/>
      <c r="EUZ19" s="325"/>
      <c r="EVA19" s="325"/>
      <c r="EVB19" s="325"/>
      <c r="EVC19" s="325"/>
      <c r="EVD19" s="325"/>
      <c r="EVE19" s="325"/>
      <c r="EVF19" s="325"/>
      <c r="EVG19" s="325"/>
      <c r="EVH19" s="325"/>
      <c r="EVI19" s="325"/>
      <c r="EVJ19" s="325"/>
      <c r="EVK19" s="325"/>
      <c r="EVL19" s="325"/>
      <c r="EVM19" s="325"/>
      <c r="EVN19" s="325"/>
      <c r="EVO19" s="325"/>
      <c r="EVP19" s="325"/>
      <c r="EVQ19" s="325"/>
      <c r="EVR19" s="325"/>
      <c r="EVS19" s="325"/>
      <c r="EVT19" s="325"/>
      <c r="EVU19" s="325"/>
      <c r="EVV19" s="325"/>
      <c r="EVW19" s="325"/>
      <c r="EVX19" s="325"/>
      <c r="EVY19" s="325"/>
      <c r="EVZ19" s="325"/>
      <c r="EWA19" s="325"/>
      <c r="EWB19" s="325"/>
      <c r="EWC19" s="325"/>
      <c r="EWD19" s="325"/>
      <c r="EWE19" s="325"/>
      <c r="EWF19" s="325"/>
      <c r="EWG19" s="325"/>
      <c r="EWH19" s="325"/>
      <c r="EWI19" s="325"/>
      <c r="EWJ19" s="325"/>
      <c r="EWK19" s="325"/>
      <c r="EWL19" s="325"/>
      <c r="EWM19" s="325"/>
      <c r="EWN19" s="325"/>
      <c r="EWO19" s="325"/>
      <c r="EWP19" s="325"/>
      <c r="EWQ19" s="325"/>
      <c r="EWR19" s="325"/>
      <c r="EWS19" s="325"/>
      <c r="EWT19" s="325"/>
      <c r="EWU19" s="325"/>
      <c r="EWV19" s="325"/>
      <c r="EWW19" s="325"/>
      <c r="EWX19" s="325"/>
      <c r="EWY19" s="325"/>
      <c r="EWZ19" s="325"/>
      <c r="EXA19" s="325"/>
      <c r="EXB19" s="325"/>
      <c r="EXC19" s="325"/>
      <c r="EXD19" s="325"/>
      <c r="EXE19" s="325"/>
      <c r="EXF19" s="325"/>
      <c r="EXG19" s="325"/>
      <c r="EXH19" s="325"/>
      <c r="EXI19" s="325"/>
      <c r="EXJ19" s="325"/>
      <c r="EXK19" s="325"/>
      <c r="EXL19" s="325"/>
      <c r="EXM19" s="325"/>
      <c r="EXN19" s="325"/>
      <c r="EXO19" s="325"/>
      <c r="EXP19" s="325"/>
      <c r="EXQ19" s="325"/>
      <c r="EXR19" s="325"/>
      <c r="EXS19" s="325"/>
      <c r="EXT19" s="325"/>
      <c r="EXU19" s="325"/>
      <c r="EXV19" s="325"/>
      <c r="EXW19" s="325"/>
      <c r="EXX19" s="325"/>
      <c r="EXY19" s="325"/>
      <c r="EXZ19" s="325"/>
      <c r="EYA19" s="325"/>
      <c r="EYB19" s="325"/>
      <c r="EYC19" s="325"/>
      <c r="EYD19" s="325"/>
      <c r="EYE19" s="325"/>
      <c r="EYF19" s="325"/>
      <c r="EYG19" s="325"/>
      <c r="EYH19" s="325"/>
      <c r="EYI19" s="325"/>
      <c r="EYJ19" s="325"/>
      <c r="EYK19" s="325"/>
      <c r="EYL19" s="325"/>
      <c r="EYM19" s="325"/>
      <c r="EYN19" s="325"/>
      <c r="EYO19" s="325"/>
      <c r="EYP19" s="325"/>
      <c r="EYQ19" s="325"/>
      <c r="EYR19" s="325"/>
      <c r="EYS19" s="325"/>
      <c r="EYT19" s="325"/>
      <c r="EYU19" s="325"/>
      <c r="EYV19" s="325"/>
      <c r="EYW19" s="325"/>
      <c r="EYX19" s="325"/>
      <c r="EYY19" s="325"/>
      <c r="EYZ19" s="325"/>
      <c r="EZA19" s="325"/>
      <c r="EZB19" s="325"/>
      <c r="EZC19" s="325"/>
      <c r="EZD19" s="325"/>
      <c r="EZE19" s="325"/>
      <c r="EZF19" s="325"/>
      <c r="EZG19" s="325"/>
      <c r="EZH19" s="325"/>
      <c r="EZI19" s="325"/>
      <c r="EZJ19" s="325"/>
      <c r="EZK19" s="325"/>
      <c r="EZL19" s="325"/>
      <c r="EZM19" s="325"/>
      <c r="EZN19" s="325"/>
      <c r="EZO19" s="325"/>
      <c r="EZP19" s="325"/>
      <c r="EZQ19" s="325"/>
      <c r="EZR19" s="325"/>
      <c r="EZS19" s="325"/>
      <c r="EZT19" s="325"/>
      <c r="EZU19" s="325"/>
      <c r="EZV19" s="325"/>
      <c r="EZW19" s="325"/>
      <c r="EZX19" s="325"/>
      <c r="EZY19" s="325"/>
      <c r="EZZ19" s="325"/>
      <c r="FAA19" s="325"/>
      <c r="FAB19" s="325"/>
      <c r="FAC19" s="325"/>
      <c r="FAD19" s="325"/>
      <c r="FAE19" s="325"/>
      <c r="FAF19" s="325"/>
      <c r="FAG19" s="325"/>
      <c r="FAH19" s="325"/>
      <c r="FAI19" s="325"/>
      <c r="FAJ19" s="325"/>
      <c r="FAK19" s="325"/>
      <c r="FAL19" s="325"/>
      <c r="FAM19" s="325"/>
      <c r="FAN19" s="325"/>
      <c r="FAO19" s="325"/>
      <c r="FAP19" s="325"/>
      <c r="FAQ19" s="325"/>
      <c r="FAR19" s="325"/>
      <c r="FAS19" s="325"/>
      <c r="FAT19" s="325"/>
      <c r="FAU19" s="325"/>
      <c r="FAV19" s="325"/>
      <c r="FAW19" s="325"/>
      <c r="FAX19" s="325"/>
      <c r="FAY19" s="325"/>
      <c r="FAZ19" s="325"/>
      <c r="FBA19" s="325"/>
      <c r="FBB19" s="325"/>
      <c r="FBC19" s="325"/>
      <c r="FBD19" s="325"/>
      <c r="FBE19" s="325"/>
      <c r="FBF19" s="325"/>
      <c r="FBG19" s="325"/>
      <c r="FBH19" s="325"/>
      <c r="FBI19" s="325"/>
      <c r="FBJ19" s="325"/>
      <c r="FBK19" s="325"/>
      <c r="FBL19" s="325"/>
      <c r="FBM19" s="325"/>
      <c r="FBN19" s="325"/>
      <c r="FBO19" s="325"/>
      <c r="FBP19" s="325"/>
      <c r="FBQ19" s="325"/>
      <c r="FBR19" s="325"/>
      <c r="FBS19" s="325"/>
      <c r="FBT19" s="325"/>
      <c r="FBU19" s="325"/>
      <c r="FBV19" s="325"/>
      <c r="FBW19" s="325"/>
      <c r="FBX19" s="325"/>
      <c r="FBY19" s="325"/>
      <c r="FBZ19" s="325"/>
      <c r="FCA19" s="325"/>
      <c r="FCB19" s="325"/>
      <c r="FCC19" s="325"/>
      <c r="FCD19" s="325"/>
      <c r="FCE19" s="325"/>
      <c r="FCF19" s="325"/>
      <c r="FCG19" s="325"/>
      <c r="FCH19" s="325"/>
      <c r="FCI19" s="325"/>
      <c r="FCJ19" s="325"/>
      <c r="FCK19" s="325"/>
      <c r="FCL19" s="325"/>
      <c r="FCM19" s="325"/>
      <c r="FCN19" s="325"/>
      <c r="FCO19" s="325"/>
      <c r="FCP19" s="325"/>
      <c r="FCQ19" s="325"/>
      <c r="FCR19" s="325"/>
      <c r="FCS19" s="325"/>
      <c r="FCT19" s="325"/>
      <c r="FCU19" s="325"/>
      <c r="FCV19" s="325"/>
      <c r="FCW19" s="325"/>
      <c r="FCX19" s="325"/>
      <c r="FCY19" s="325"/>
      <c r="FCZ19" s="325"/>
      <c r="FDA19" s="325"/>
      <c r="FDB19" s="325"/>
      <c r="FDC19" s="325"/>
      <c r="FDD19" s="325"/>
      <c r="FDE19" s="325"/>
      <c r="FDF19" s="325"/>
      <c r="FDG19" s="325"/>
      <c r="FDH19" s="325"/>
      <c r="FDI19" s="325"/>
      <c r="FDJ19" s="325"/>
      <c r="FDK19" s="325"/>
      <c r="FDL19" s="325"/>
      <c r="FDM19" s="325"/>
      <c r="FDN19" s="325"/>
      <c r="FDO19" s="325"/>
      <c r="FDP19" s="325"/>
      <c r="FDQ19" s="325"/>
      <c r="FDR19" s="325"/>
      <c r="FDS19" s="325"/>
      <c r="FDT19" s="325"/>
      <c r="FDU19" s="325"/>
      <c r="FDV19" s="325"/>
      <c r="FDW19" s="325"/>
      <c r="FDX19" s="325"/>
      <c r="FDY19" s="325"/>
      <c r="FDZ19" s="325"/>
      <c r="FEA19" s="325"/>
      <c r="FEB19" s="325"/>
      <c r="FEC19" s="325"/>
      <c r="FED19" s="325"/>
      <c r="FEE19" s="325"/>
      <c r="FEF19" s="325"/>
      <c r="FEG19" s="325"/>
      <c r="FEH19" s="325"/>
      <c r="FEI19" s="325"/>
      <c r="FEJ19" s="325"/>
      <c r="FEK19" s="325"/>
      <c r="FEL19" s="325"/>
      <c r="FEM19" s="325"/>
      <c r="FEN19" s="325"/>
      <c r="FEO19" s="325"/>
      <c r="FEP19" s="325"/>
      <c r="FEQ19" s="325"/>
      <c r="FER19" s="325"/>
      <c r="FES19" s="325"/>
      <c r="FET19" s="325"/>
      <c r="FEU19" s="325"/>
      <c r="FEV19" s="325"/>
      <c r="FEW19" s="325"/>
      <c r="FEX19" s="325"/>
      <c r="FEY19" s="325"/>
      <c r="FEZ19" s="325"/>
      <c r="FFA19" s="325"/>
      <c r="FFB19" s="325"/>
      <c r="FFC19" s="325"/>
      <c r="FFD19" s="325"/>
      <c r="FFE19" s="325"/>
      <c r="FFF19" s="325"/>
      <c r="FFG19" s="325"/>
      <c r="FFH19" s="325"/>
      <c r="FFI19" s="325"/>
      <c r="FFJ19" s="325"/>
      <c r="FFK19" s="325"/>
      <c r="FFL19" s="325"/>
      <c r="FFM19" s="325"/>
      <c r="FFN19" s="325"/>
      <c r="FFO19" s="325"/>
      <c r="FFP19" s="325"/>
      <c r="FFQ19" s="325"/>
      <c r="FFR19" s="325"/>
      <c r="FFS19" s="325"/>
      <c r="FFT19" s="325"/>
      <c r="FFU19" s="325"/>
      <c r="FFV19" s="325"/>
      <c r="FFW19" s="325"/>
      <c r="FFX19" s="325"/>
      <c r="FFY19" s="325"/>
      <c r="FFZ19" s="325"/>
      <c r="FGA19" s="325"/>
      <c r="FGB19" s="325"/>
      <c r="FGC19" s="325"/>
      <c r="FGD19" s="325"/>
      <c r="FGE19" s="325"/>
      <c r="FGF19" s="325"/>
      <c r="FGG19" s="325"/>
      <c r="FGH19" s="325"/>
      <c r="FGI19" s="325"/>
      <c r="FGJ19" s="325"/>
      <c r="FGK19" s="325"/>
      <c r="FGL19" s="325"/>
      <c r="FGM19" s="325"/>
      <c r="FGN19" s="325"/>
      <c r="FGO19" s="325"/>
      <c r="FGP19" s="325"/>
      <c r="FGQ19" s="325"/>
      <c r="FGR19" s="325"/>
      <c r="FGS19" s="325"/>
      <c r="FGT19" s="325"/>
      <c r="FGU19" s="325"/>
      <c r="FGV19" s="325"/>
      <c r="FGW19" s="325"/>
      <c r="FGX19" s="325"/>
      <c r="FGY19" s="325"/>
      <c r="FGZ19" s="325"/>
      <c r="FHA19" s="325"/>
      <c r="FHB19" s="325"/>
      <c r="FHC19" s="325"/>
      <c r="FHD19" s="325"/>
      <c r="FHE19" s="325"/>
      <c r="FHF19" s="325"/>
      <c r="FHG19" s="325"/>
      <c r="FHH19" s="325"/>
      <c r="FHI19" s="325"/>
      <c r="FHJ19" s="325"/>
      <c r="FHK19" s="325"/>
      <c r="FHL19" s="325"/>
      <c r="FHM19" s="325"/>
      <c r="FHN19" s="325"/>
      <c r="FHO19" s="325"/>
      <c r="FHP19" s="325"/>
      <c r="FHQ19" s="325"/>
      <c r="FHR19" s="325"/>
      <c r="FHS19" s="325"/>
      <c r="FHT19" s="325"/>
      <c r="FHU19" s="325"/>
      <c r="FHV19" s="325"/>
      <c r="FHW19" s="325"/>
      <c r="FHX19" s="325"/>
      <c r="FHY19" s="325"/>
      <c r="FHZ19" s="325"/>
      <c r="FIA19" s="325"/>
      <c r="FIB19" s="325"/>
      <c r="FIC19" s="325"/>
      <c r="FID19" s="325"/>
      <c r="FIE19" s="325"/>
      <c r="FIF19" s="325"/>
      <c r="FIG19" s="325"/>
      <c r="FIH19" s="325"/>
      <c r="FII19" s="325"/>
      <c r="FIJ19" s="325"/>
      <c r="FIK19" s="325"/>
      <c r="FIL19" s="325"/>
      <c r="FIM19" s="325"/>
      <c r="FIN19" s="325"/>
      <c r="FIO19" s="325"/>
      <c r="FIP19" s="325"/>
      <c r="FIQ19" s="325"/>
      <c r="FIR19" s="325"/>
      <c r="FIS19" s="325"/>
      <c r="FIT19" s="325"/>
      <c r="FIU19" s="325"/>
      <c r="FIV19" s="325"/>
      <c r="FIW19" s="325"/>
      <c r="FIX19" s="325"/>
      <c r="FIY19" s="325"/>
      <c r="FIZ19" s="325"/>
      <c r="FJA19" s="325"/>
      <c r="FJB19" s="325"/>
      <c r="FJC19" s="325"/>
      <c r="FJD19" s="325"/>
      <c r="FJE19" s="325"/>
      <c r="FJF19" s="325"/>
      <c r="FJG19" s="325"/>
      <c r="FJH19" s="325"/>
      <c r="FJI19" s="325"/>
      <c r="FJJ19" s="325"/>
      <c r="FJK19" s="325"/>
      <c r="FJL19" s="325"/>
      <c r="FJM19" s="325"/>
      <c r="FJN19" s="325"/>
      <c r="FJO19" s="325"/>
      <c r="FJP19" s="325"/>
      <c r="FJQ19" s="325"/>
      <c r="FJR19" s="325"/>
      <c r="FJS19" s="325"/>
      <c r="FJT19" s="325"/>
      <c r="FJU19" s="325"/>
      <c r="FJV19" s="325"/>
      <c r="FJW19" s="325"/>
      <c r="FJX19" s="325"/>
      <c r="FJY19" s="325"/>
      <c r="FJZ19" s="325"/>
      <c r="FKA19" s="325"/>
      <c r="FKB19" s="325"/>
      <c r="FKC19" s="325"/>
      <c r="FKD19" s="325"/>
      <c r="FKE19" s="325"/>
      <c r="FKF19" s="325"/>
      <c r="FKG19" s="325"/>
      <c r="FKH19" s="325"/>
      <c r="FKI19" s="325"/>
      <c r="FKJ19" s="325"/>
      <c r="FKK19" s="325"/>
      <c r="FKL19" s="325"/>
      <c r="FKM19" s="325"/>
      <c r="FKN19" s="325"/>
      <c r="FKO19" s="325"/>
      <c r="FKP19" s="325"/>
      <c r="FKQ19" s="325"/>
      <c r="FKR19" s="325"/>
      <c r="FKS19" s="325"/>
      <c r="FKT19" s="325"/>
      <c r="FKU19" s="325"/>
      <c r="FKV19" s="325"/>
      <c r="FKW19" s="325"/>
      <c r="FKX19" s="325"/>
      <c r="FKY19" s="325"/>
      <c r="FKZ19" s="325"/>
      <c r="FLA19" s="325"/>
      <c r="FLB19" s="325"/>
      <c r="FLC19" s="325"/>
      <c r="FLD19" s="325"/>
      <c r="FLE19" s="325"/>
      <c r="FLF19" s="325"/>
      <c r="FLG19" s="325"/>
      <c r="FLH19" s="325"/>
      <c r="FLI19" s="325"/>
      <c r="FLJ19" s="325"/>
      <c r="FLK19" s="325"/>
      <c r="FLL19" s="325"/>
      <c r="FLM19" s="325"/>
      <c r="FLN19" s="325"/>
      <c r="FLO19" s="325"/>
      <c r="FLP19" s="325"/>
      <c r="FLQ19" s="325"/>
      <c r="FLR19" s="325"/>
      <c r="FLS19" s="325"/>
      <c r="FLT19" s="325"/>
      <c r="FLU19" s="325"/>
      <c r="FLV19" s="325"/>
      <c r="FLW19" s="325"/>
      <c r="FLX19" s="325"/>
      <c r="FLY19" s="325"/>
      <c r="FLZ19" s="325"/>
      <c r="FMA19" s="325"/>
      <c r="FMB19" s="325"/>
      <c r="FMC19" s="325"/>
      <c r="FMD19" s="325"/>
      <c r="FME19" s="325"/>
      <c r="FMF19" s="325"/>
      <c r="FMG19" s="325"/>
      <c r="FMH19" s="325"/>
      <c r="FMI19" s="325"/>
      <c r="FMJ19" s="325"/>
      <c r="FMK19" s="325"/>
      <c r="FML19" s="325"/>
      <c r="FMM19" s="325"/>
      <c r="FMN19" s="325"/>
      <c r="FMO19" s="325"/>
      <c r="FMP19" s="325"/>
      <c r="FMQ19" s="325"/>
      <c r="FMR19" s="325"/>
      <c r="FMS19" s="325"/>
      <c r="FMT19" s="325"/>
      <c r="FMU19" s="325"/>
      <c r="FMV19" s="325"/>
      <c r="FMW19" s="325"/>
      <c r="FMX19" s="325"/>
      <c r="FMY19" s="325"/>
      <c r="FMZ19" s="325"/>
      <c r="FNA19" s="325"/>
      <c r="FNB19" s="325"/>
      <c r="FNC19" s="325"/>
      <c r="FND19" s="325"/>
      <c r="FNE19" s="325"/>
      <c r="FNF19" s="325"/>
      <c r="FNG19" s="325"/>
      <c r="FNH19" s="325"/>
      <c r="FNI19" s="325"/>
      <c r="FNJ19" s="325"/>
      <c r="FNK19" s="325"/>
      <c r="FNL19" s="325"/>
      <c r="FNM19" s="325"/>
      <c r="FNN19" s="325"/>
      <c r="FNO19" s="325"/>
      <c r="FNP19" s="325"/>
      <c r="FNQ19" s="325"/>
      <c r="FNR19" s="325"/>
      <c r="FNS19" s="325"/>
      <c r="FNT19" s="325"/>
      <c r="FNU19" s="325"/>
      <c r="FNV19" s="325"/>
      <c r="FNW19" s="325"/>
      <c r="FNX19" s="325"/>
      <c r="FNY19" s="325"/>
      <c r="FNZ19" s="325"/>
      <c r="FOA19" s="325"/>
      <c r="FOB19" s="325"/>
      <c r="FOC19" s="325"/>
      <c r="FOD19" s="325"/>
      <c r="FOE19" s="325"/>
      <c r="FOF19" s="325"/>
      <c r="FOG19" s="325"/>
      <c r="FOH19" s="325"/>
      <c r="FOI19" s="325"/>
      <c r="FOJ19" s="325"/>
      <c r="FOK19" s="325"/>
      <c r="FOL19" s="325"/>
      <c r="FOM19" s="325"/>
      <c r="FON19" s="325"/>
      <c r="FOO19" s="325"/>
      <c r="FOP19" s="325"/>
      <c r="FOQ19" s="325"/>
      <c r="FOR19" s="325"/>
      <c r="FOS19" s="325"/>
      <c r="FOT19" s="325"/>
      <c r="FOU19" s="325"/>
      <c r="FOV19" s="325"/>
      <c r="FOW19" s="325"/>
      <c r="FOX19" s="325"/>
      <c r="FOY19" s="325"/>
      <c r="FOZ19" s="325"/>
      <c r="FPA19" s="325"/>
      <c r="FPB19" s="325"/>
      <c r="FPC19" s="325"/>
      <c r="FPD19" s="325"/>
      <c r="FPE19" s="325"/>
      <c r="FPF19" s="325"/>
      <c r="FPG19" s="325"/>
      <c r="FPH19" s="325"/>
      <c r="FPI19" s="325"/>
      <c r="FPJ19" s="325"/>
      <c r="FPK19" s="325"/>
      <c r="FPL19" s="325"/>
      <c r="FPM19" s="325"/>
      <c r="FPN19" s="325"/>
      <c r="FPO19" s="325"/>
      <c r="FPP19" s="325"/>
      <c r="FPQ19" s="325"/>
      <c r="FPR19" s="325"/>
      <c r="FPS19" s="325"/>
      <c r="FPT19" s="325"/>
      <c r="FPU19" s="325"/>
      <c r="FPV19" s="325"/>
      <c r="FPW19" s="325"/>
      <c r="FPX19" s="325"/>
      <c r="FPY19" s="325"/>
      <c r="FPZ19" s="325"/>
      <c r="FQA19" s="325"/>
      <c r="FQB19" s="325"/>
      <c r="FQC19" s="325"/>
      <c r="FQD19" s="325"/>
      <c r="FQE19" s="325"/>
      <c r="FQF19" s="325"/>
      <c r="FQG19" s="325"/>
      <c r="FQH19" s="325"/>
      <c r="FQI19" s="325"/>
      <c r="FQJ19" s="325"/>
      <c r="FQK19" s="325"/>
      <c r="FQL19" s="325"/>
      <c r="FQM19" s="325"/>
      <c r="FQN19" s="325"/>
      <c r="FQO19" s="325"/>
      <c r="FQP19" s="325"/>
      <c r="FQQ19" s="325"/>
      <c r="FQR19" s="325"/>
      <c r="FQS19" s="325"/>
      <c r="FQT19" s="325"/>
      <c r="FQU19" s="325"/>
      <c r="FQV19" s="325"/>
      <c r="FQW19" s="325"/>
      <c r="FQX19" s="325"/>
      <c r="FQY19" s="325"/>
      <c r="FQZ19" s="325"/>
      <c r="FRA19" s="325"/>
      <c r="FRB19" s="325"/>
      <c r="FRC19" s="325"/>
      <c r="FRD19" s="325"/>
      <c r="FRE19" s="325"/>
      <c r="FRF19" s="325"/>
      <c r="FRG19" s="325"/>
      <c r="FRH19" s="325"/>
      <c r="FRI19" s="325"/>
      <c r="FRJ19" s="325"/>
      <c r="FRK19" s="325"/>
      <c r="FRL19" s="325"/>
      <c r="FRM19" s="325"/>
      <c r="FRN19" s="325"/>
      <c r="FRO19" s="325"/>
      <c r="FRP19" s="325"/>
      <c r="FRQ19" s="325"/>
      <c r="FRR19" s="325"/>
      <c r="FRS19" s="325"/>
      <c r="FRT19" s="325"/>
      <c r="FRU19" s="325"/>
      <c r="FRV19" s="325"/>
      <c r="FRW19" s="325"/>
      <c r="FRX19" s="325"/>
      <c r="FRY19" s="325"/>
      <c r="FRZ19" s="325"/>
      <c r="FSA19" s="325"/>
      <c r="FSB19" s="325"/>
      <c r="FSC19" s="325"/>
      <c r="FSD19" s="325"/>
      <c r="FSE19" s="325"/>
      <c r="FSF19" s="325"/>
      <c r="FSG19" s="325"/>
      <c r="FSH19" s="325"/>
      <c r="FSI19" s="325"/>
      <c r="FSJ19" s="325"/>
      <c r="FSK19" s="325"/>
      <c r="FSL19" s="325"/>
      <c r="FSM19" s="325"/>
      <c r="FSN19" s="325"/>
      <c r="FSO19" s="325"/>
      <c r="FSP19" s="325"/>
      <c r="FSQ19" s="325"/>
      <c r="FSR19" s="325"/>
      <c r="FSS19" s="325"/>
      <c r="FST19" s="325"/>
      <c r="FSU19" s="325"/>
      <c r="FSV19" s="325"/>
      <c r="FSW19" s="325"/>
      <c r="FSX19" s="325"/>
      <c r="FSY19" s="325"/>
      <c r="FSZ19" s="325"/>
      <c r="FTA19" s="325"/>
      <c r="FTB19" s="325"/>
      <c r="FTC19" s="325"/>
      <c r="FTD19" s="325"/>
      <c r="FTE19" s="325"/>
      <c r="FTF19" s="325"/>
      <c r="FTG19" s="325"/>
      <c r="FTH19" s="325"/>
      <c r="FTI19" s="325"/>
      <c r="FTJ19" s="325"/>
      <c r="FTK19" s="325"/>
      <c r="FTL19" s="325"/>
      <c r="FTM19" s="325"/>
      <c r="FTN19" s="325"/>
      <c r="FTO19" s="325"/>
      <c r="FTP19" s="325"/>
      <c r="FTQ19" s="325"/>
      <c r="FTR19" s="325"/>
      <c r="FTS19" s="325"/>
      <c r="FTT19" s="325"/>
      <c r="FTU19" s="325"/>
      <c r="FTV19" s="325"/>
      <c r="FTW19" s="325"/>
      <c r="FTX19" s="325"/>
      <c r="FTY19" s="325"/>
      <c r="FTZ19" s="325"/>
      <c r="FUA19" s="325"/>
      <c r="FUB19" s="325"/>
      <c r="FUC19" s="325"/>
      <c r="FUD19" s="325"/>
      <c r="FUE19" s="325"/>
      <c r="FUF19" s="325"/>
      <c r="FUG19" s="325"/>
      <c r="FUH19" s="325"/>
      <c r="FUI19" s="325"/>
      <c r="FUJ19" s="325"/>
      <c r="FUK19" s="325"/>
      <c r="FUL19" s="325"/>
      <c r="FUM19" s="325"/>
      <c r="FUN19" s="325"/>
      <c r="FUO19" s="325"/>
      <c r="FUP19" s="325"/>
      <c r="FUQ19" s="325"/>
      <c r="FUR19" s="325"/>
      <c r="FUS19" s="325"/>
      <c r="FUT19" s="325"/>
      <c r="FUU19" s="325"/>
      <c r="FUV19" s="325"/>
      <c r="FUW19" s="325"/>
      <c r="FUX19" s="325"/>
      <c r="FUY19" s="325"/>
      <c r="FUZ19" s="325"/>
      <c r="FVA19" s="325"/>
      <c r="FVB19" s="325"/>
      <c r="FVC19" s="325"/>
      <c r="FVD19" s="325"/>
      <c r="FVE19" s="325"/>
      <c r="FVF19" s="325"/>
      <c r="FVG19" s="325"/>
      <c r="FVH19" s="325"/>
      <c r="FVI19" s="325"/>
      <c r="FVJ19" s="325"/>
      <c r="FVK19" s="325"/>
      <c r="FVL19" s="325"/>
      <c r="FVM19" s="325"/>
      <c r="FVN19" s="325"/>
      <c r="FVO19" s="325"/>
      <c r="FVP19" s="325"/>
      <c r="FVQ19" s="325"/>
      <c r="FVR19" s="325"/>
      <c r="FVS19" s="325"/>
      <c r="FVT19" s="325"/>
      <c r="FVU19" s="325"/>
      <c r="FVV19" s="325"/>
      <c r="FVW19" s="325"/>
      <c r="FVX19" s="325"/>
      <c r="FVY19" s="325"/>
      <c r="FVZ19" s="325"/>
      <c r="FWA19" s="325"/>
      <c r="FWB19" s="325"/>
      <c r="FWC19" s="325"/>
      <c r="FWD19" s="325"/>
      <c r="FWE19" s="325"/>
      <c r="FWF19" s="325"/>
      <c r="FWG19" s="325"/>
      <c r="FWH19" s="325"/>
      <c r="FWI19" s="325"/>
      <c r="FWJ19" s="325"/>
      <c r="FWK19" s="325"/>
      <c r="FWL19" s="325"/>
      <c r="FWM19" s="325"/>
      <c r="FWN19" s="325"/>
      <c r="FWO19" s="325"/>
      <c r="FWP19" s="325"/>
      <c r="FWQ19" s="325"/>
      <c r="FWR19" s="325"/>
      <c r="FWS19" s="325"/>
      <c r="FWT19" s="325"/>
      <c r="FWU19" s="325"/>
      <c r="FWV19" s="325"/>
      <c r="FWW19" s="325"/>
      <c r="FWX19" s="325"/>
      <c r="FWY19" s="325"/>
      <c r="FWZ19" s="325"/>
      <c r="FXA19" s="325"/>
      <c r="FXB19" s="325"/>
      <c r="FXC19" s="325"/>
      <c r="FXD19" s="325"/>
      <c r="FXE19" s="325"/>
      <c r="FXF19" s="325"/>
      <c r="FXG19" s="325"/>
      <c r="FXH19" s="325"/>
      <c r="FXI19" s="325"/>
      <c r="FXJ19" s="325"/>
      <c r="FXK19" s="325"/>
      <c r="FXL19" s="325"/>
      <c r="FXM19" s="325"/>
      <c r="FXN19" s="325"/>
      <c r="FXO19" s="325"/>
      <c r="FXP19" s="325"/>
      <c r="FXQ19" s="325"/>
      <c r="FXR19" s="325"/>
      <c r="FXS19" s="325"/>
      <c r="FXT19" s="325"/>
      <c r="FXU19" s="325"/>
      <c r="FXV19" s="325"/>
      <c r="FXW19" s="325"/>
      <c r="FXX19" s="325"/>
      <c r="FXY19" s="325"/>
      <c r="FXZ19" s="325"/>
      <c r="FYA19" s="325"/>
      <c r="FYB19" s="325"/>
      <c r="FYC19" s="325"/>
      <c r="FYD19" s="325"/>
      <c r="FYE19" s="325"/>
      <c r="FYF19" s="325"/>
      <c r="FYG19" s="325"/>
      <c r="FYH19" s="325"/>
      <c r="FYI19" s="325"/>
      <c r="FYJ19" s="325"/>
      <c r="FYK19" s="325"/>
      <c r="FYL19" s="325"/>
      <c r="FYM19" s="325"/>
      <c r="FYN19" s="325"/>
      <c r="FYO19" s="325"/>
      <c r="FYP19" s="325"/>
      <c r="FYQ19" s="325"/>
      <c r="FYR19" s="325"/>
      <c r="FYS19" s="325"/>
      <c r="FYT19" s="325"/>
      <c r="FYU19" s="325"/>
      <c r="FYV19" s="325"/>
      <c r="FYW19" s="325"/>
      <c r="FYX19" s="325"/>
      <c r="FYY19" s="325"/>
      <c r="FYZ19" s="325"/>
      <c r="FZA19" s="325"/>
      <c r="FZB19" s="325"/>
      <c r="FZC19" s="325"/>
      <c r="FZD19" s="325"/>
      <c r="FZE19" s="325"/>
      <c r="FZF19" s="325"/>
      <c r="FZG19" s="325"/>
      <c r="FZH19" s="325"/>
      <c r="FZI19" s="325"/>
      <c r="FZJ19" s="325"/>
      <c r="FZK19" s="325"/>
      <c r="FZL19" s="325"/>
      <c r="FZM19" s="325"/>
      <c r="FZN19" s="325"/>
      <c r="FZO19" s="325"/>
      <c r="FZP19" s="325"/>
      <c r="FZQ19" s="325"/>
      <c r="FZR19" s="325"/>
      <c r="FZS19" s="325"/>
      <c r="FZT19" s="325"/>
      <c r="FZU19" s="325"/>
      <c r="FZV19" s="325"/>
      <c r="FZW19" s="325"/>
      <c r="FZX19" s="325"/>
      <c r="FZY19" s="325"/>
      <c r="FZZ19" s="325"/>
      <c r="GAA19" s="325"/>
      <c r="GAB19" s="325"/>
      <c r="GAC19" s="325"/>
      <c r="GAD19" s="325"/>
      <c r="GAE19" s="325"/>
      <c r="GAF19" s="325"/>
      <c r="GAG19" s="325"/>
      <c r="GAH19" s="325"/>
      <c r="GAI19" s="325"/>
      <c r="GAJ19" s="325"/>
      <c r="GAK19" s="325"/>
      <c r="GAL19" s="325"/>
      <c r="GAM19" s="325"/>
      <c r="GAN19" s="325"/>
      <c r="GAO19" s="325"/>
      <c r="GAP19" s="325"/>
      <c r="GAQ19" s="325"/>
      <c r="GAR19" s="325"/>
      <c r="GAS19" s="325"/>
      <c r="GAT19" s="325"/>
      <c r="GAU19" s="325"/>
      <c r="GAV19" s="325"/>
      <c r="GAW19" s="325"/>
      <c r="GAX19" s="325"/>
      <c r="GAY19" s="325"/>
      <c r="GAZ19" s="325"/>
      <c r="GBA19" s="325"/>
      <c r="GBB19" s="325"/>
      <c r="GBC19" s="325"/>
      <c r="GBD19" s="325"/>
      <c r="GBE19" s="325"/>
      <c r="GBF19" s="325"/>
      <c r="GBG19" s="325"/>
      <c r="GBH19" s="325"/>
      <c r="GBI19" s="325"/>
      <c r="GBJ19" s="325"/>
      <c r="GBK19" s="325"/>
      <c r="GBL19" s="325"/>
      <c r="GBM19" s="325"/>
      <c r="GBN19" s="325"/>
      <c r="GBO19" s="325"/>
      <c r="GBP19" s="325"/>
      <c r="GBQ19" s="325"/>
      <c r="GBR19" s="325"/>
      <c r="GBS19" s="325"/>
      <c r="GBT19" s="325"/>
      <c r="GBU19" s="325"/>
      <c r="GBV19" s="325"/>
      <c r="GBW19" s="325"/>
      <c r="GBX19" s="325"/>
      <c r="GBY19" s="325"/>
      <c r="GBZ19" s="325"/>
      <c r="GCA19" s="325"/>
      <c r="GCB19" s="325"/>
      <c r="GCC19" s="325"/>
      <c r="GCD19" s="325"/>
      <c r="GCE19" s="325"/>
      <c r="GCF19" s="325"/>
      <c r="GCG19" s="325"/>
      <c r="GCH19" s="325"/>
      <c r="GCI19" s="325"/>
      <c r="GCJ19" s="325"/>
      <c r="GCK19" s="325"/>
      <c r="GCL19" s="325"/>
      <c r="GCM19" s="325"/>
      <c r="GCN19" s="325"/>
      <c r="GCO19" s="325"/>
      <c r="GCP19" s="325"/>
      <c r="GCQ19" s="325"/>
      <c r="GCR19" s="325"/>
      <c r="GCS19" s="325"/>
      <c r="GCT19" s="325"/>
      <c r="GCU19" s="325"/>
      <c r="GCV19" s="325"/>
      <c r="GCW19" s="325"/>
      <c r="GCX19" s="325"/>
      <c r="GCY19" s="325"/>
      <c r="GCZ19" s="325"/>
      <c r="GDA19" s="325"/>
      <c r="GDB19" s="325"/>
      <c r="GDC19" s="325"/>
      <c r="GDD19" s="325"/>
      <c r="GDE19" s="325"/>
      <c r="GDF19" s="325"/>
      <c r="GDG19" s="325"/>
      <c r="GDH19" s="325"/>
      <c r="GDI19" s="325"/>
      <c r="GDJ19" s="325"/>
      <c r="GDK19" s="325"/>
      <c r="GDL19" s="325"/>
      <c r="GDM19" s="325"/>
      <c r="GDN19" s="325"/>
      <c r="GDO19" s="325"/>
      <c r="GDP19" s="325"/>
      <c r="GDQ19" s="325"/>
      <c r="GDR19" s="325"/>
      <c r="GDS19" s="325"/>
      <c r="GDT19" s="325"/>
      <c r="GDU19" s="325"/>
      <c r="GDV19" s="325"/>
      <c r="GDW19" s="325"/>
      <c r="GDX19" s="325"/>
      <c r="GDY19" s="325"/>
      <c r="GDZ19" s="325"/>
      <c r="GEA19" s="325"/>
      <c r="GEB19" s="325"/>
      <c r="GEC19" s="325"/>
      <c r="GED19" s="325"/>
      <c r="GEE19" s="325"/>
      <c r="GEF19" s="325"/>
      <c r="GEG19" s="325"/>
      <c r="GEH19" s="325"/>
      <c r="GEI19" s="325"/>
      <c r="GEJ19" s="325"/>
      <c r="GEK19" s="325"/>
      <c r="GEL19" s="325"/>
      <c r="GEM19" s="325"/>
      <c r="GEN19" s="325"/>
      <c r="GEO19" s="325"/>
      <c r="GEP19" s="325"/>
      <c r="GEQ19" s="325"/>
      <c r="GER19" s="325"/>
      <c r="GES19" s="325"/>
      <c r="GET19" s="325"/>
      <c r="GEU19" s="325"/>
      <c r="GEV19" s="325"/>
      <c r="GEW19" s="325"/>
      <c r="GEX19" s="325"/>
      <c r="GEY19" s="325"/>
      <c r="GEZ19" s="325"/>
      <c r="GFA19" s="325"/>
      <c r="GFB19" s="325"/>
      <c r="GFC19" s="325"/>
      <c r="GFD19" s="325"/>
      <c r="GFE19" s="325"/>
      <c r="GFF19" s="325"/>
      <c r="GFG19" s="325"/>
      <c r="GFH19" s="325"/>
      <c r="GFI19" s="325"/>
      <c r="GFJ19" s="325"/>
      <c r="GFK19" s="325"/>
      <c r="GFL19" s="325"/>
      <c r="GFM19" s="325"/>
      <c r="GFN19" s="325"/>
      <c r="GFO19" s="325"/>
      <c r="GFP19" s="325"/>
      <c r="GFQ19" s="325"/>
      <c r="GFR19" s="325"/>
      <c r="GFS19" s="325"/>
      <c r="GFT19" s="325"/>
      <c r="GFU19" s="325"/>
      <c r="GFV19" s="325"/>
      <c r="GFW19" s="325"/>
      <c r="GFX19" s="325"/>
      <c r="GFY19" s="325"/>
      <c r="GFZ19" s="325"/>
      <c r="GGA19" s="325"/>
      <c r="GGB19" s="325"/>
      <c r="GGC19" s="325"/>
      <c r="GGD19" s="325"/>
      <c r="GGE19" s="325"/>
      <c r="GGF19" s="325"/>
      <c r="GGG19" s="325"/>
      <c r="GGH19" s="325"/>
      <c r="GGI19" s="325"/>
      <c r="GGJ19" s="325"/>
      <c r="GGK19" s="325"/>
      <c r="GGL19" s="325"/>
      <c r="GGM19" s="325"/>
      <c r="GGN19" s="325"/>
      <c r="GGO19" s="325"/>
      <c r="GGP19" s="325"/>
      <c r="GGQ19" s="325"/>
      <c r="GGR19" s="325"/>
      <c r="GGS19" s="325"/>
      <c r="GGT19" s="325"/>
      <c r="GGU19" s="325"/>
      <c r="GGV19" s="325"/>
      <c r="GGW19" s="325"/>
      <c r="GGX19" s="325"/>
      <c r="GGY19" s="325"/>
      <c r="GGZ19" s="325"/>
      <c r="GHA19" s="325"/>
      <c r="GHB19" s="325"/>
      <c r="GHC19" s="325"/>
      <c r="GHD19" s="325"/>
      <c r="GHE19" s="325"/>
      <c r="GHF19" s="325"/>
      <c r="GHG19" s="325"/>
      <c r="GHH19" s="325"/>
      <c r="GHI19" s="325"/>
      <c r="GHJ19" s="325"/>
      <c r="GHK19" s="325"/>
      <c r="GHL19" s="325"/>
      <c r="GHM19" s="325"/>
      <c r="GHN19" s="325"/>
      <c r="GHO19" s="325"/>
      <c r="GHP19" s="325"/>
      <c r="GHQ19" s="325"/>
      <c r="GHR19" s="325"/>
      <c r="GHS19" s="325"/>
      <c r="GHT19" s="325"/>
      <c r="GHU19" s="325"/>
      <c r="GHV19" s="325"/>
      <c r="GHW19" s="325"/>
      <c r="GHX19" s="325"/>
      <c r="GHY19" s="325"/>
      <c r="GHZ19" s="325"/>
      <c r="GIA19" s="325"/>
      <c r="GIB19" s="325"/>
      <c r="GIC19" s="325"/>
      <c r="GID19" s="325"/>
      <c r="GIE19" s="325"/>
      <c r="GIF19" s="325"/>
      <c r="GIG19" s="325"/>
      <c r="GIH19" s="325"/>
      <c r="GII19" s="325"/>
      <c r="GIJ19" s="325"/>
      <c r="GIK19" s="325"/>
      <c r="GIL19" s="325"/>
      <c r="GIM19" s="325"/>
      <c r="GIN19" s="325"/>
      <c r="GIO19" s="325"/>
      <c r="GIP19" s="325"/>
      <c r="GIQ19" s="325"/>
      <c r="GIR19" s="325"/>
      <c r="GIS19" s="325"/>
      <c r="GIT19" s="325"/>
      <c r="GIU19" s="325"/>
      <c r="GIV19" s="325"/>
      <c r="GIW19" s="325"/>
      <c r="GIX19" s="325"/>
      <c r="GIY19" s="325"/>
      <c r="GIZ19" s="325"/>
      <c r="GJA19" s="325"/>
      <c r="GJB19" s="325"/>
      <c r="GJC19" s="325"/>
      <c r="GJD19" s="325"/>
      <c r="GJE19" s="325"/>
      <c r="GJF19" s="325"/>
      <c r="GJG19" s="325"/>
      <c r="GJH19" s="325"/>
      <c r="GJI19" s="325"/>
      <c r="GJJ19" s="325"/>
      <c r="GJK19" s="325"/>
      <c r="GJL19" s="325"/>
      <c r="GJM19" s="325"/>
      <c r="GJN19" s="325"/>
      <c r="GJO19" s="325"/>
      <c r="GJP19" s="325"/>
      <c r="GJQ19" s="325"/>
      <c r="GJR19" s="325"/>
      <c r="GJS19" s="325"/>
      <c r="GJT19" s="325"/>
      <c r="GJU19" s="325"/>
      <c r="GJV19" s="325"/>
      <c r="GJW19" s="325"/>
      <c r="GJX19" s="325"/>
      <c r="GJY19" s="325"/>
      <c r="GJZ19" s="325"/>
      <c r="GKA19" s="325"/>
      <c r="GKB19" s="325"/>
      <c r="GKC19" s="325"/>
      <c r="GKD19" s="325"/>
      <c r="GKE19" s="325"/>
      <c r="GKF19" s="325"/>
      <c r="GKG19" s="325"/>
      <c r="GKH19" s="325"/>
      <c r="GKI19" s="325"/>
      <c r="GKJ19" s="325"/>
      <c r="GKK19" s="325"/>
      <c r="GKL19" s="325"/>
      <c r="GKM19" s="325"/>
      <c r="GKN19" s="325"/>
      <c r="GKO19" s="325"/>
      <c r="GKP19" s="325"/>
      <c r="GKQ19" s="325"/>
      <c r="GKR19" s="325"/>
      <c r="GKS19" s="325"/>
      <c r="GKT19" s="325"/>
      <c r="GKU19" s="325"/>
      <c r="GKV19" s="325"/>
      <c r="GKW19" s="325"/>
      <c r="GKX19" s="325"/>
      <c r="GKY19" s="325"/>
      <c r="GKZ19" s="325"/>
      <c r="GLA19" s="325"/>
      <c r="GLB19" s="325"/>
      <c r="GLC19" s="325"/>
      <c r="GLD19" s="325"/>
      <c r="GLE19" s="325"/>
      <c r="GLF19" s="325"/>
      <c r="GLG19" s="325"/>
      <c r="GLH19" s="325"/>
      <c r="GLI19" s="325"/>
      <c r="GLJ19" s="325"/>
      <c r="GLK19" s="325"/>
      <c r="GLL19" s="325"/>
      <c r="GLM19" s="325"/>
      <c r="GLN19" s="325"/>
      <c r="GLO19" s="325"/>
      <c r="GLP19" s="325"/>
      <c r="GLQ19" s="325"/>
      <c r="GLR19" s="325"/>
      <c r="GLS19" s="325"/>
      <c r="GLT19" s="325"/>
      <c r="GLU19" s="325"/>
      <c r="GLV19" s="325"/>
      <c r="GLW19" s="325"/>
      <c r="GLX19" s="325"/>
      <c r="GLY19" s="325"/>
      <c r="GLZ19" s="325"/>
      <c r="GMA19" s="325"/>
      <c r="GMB19" s="325"/>
      <c r="GMC19" s="325"/>
      <c r="GMD19" s="325"/>
      <c r="GME19" s="325"/>
      <c r="GMF19" s="325"/>
      <c r="GMG19" s="325"/>
      <c r="GMH19" s="325"/>
      <c r="GMI19" s="325"/>
      <c r="GMJ19" s="325"/>
      <c r="GMK19" s="325"/>
      <c r="GML19" s="325"/>
      <c r="GMM19" s="325"/>
      <c r="GMN19" s="325"/>
      <c r="GMO19" s="325"/>
      <c r="GMP19" s="325"/>
      <c r="GMQ19" s="325"/>
      <c r="GMR19" s="325"/>
      <c r="GMS19" s="325"/>
      <c r="GMT19" s="325"/>
      <c r="GMU19" s="325"/>
      <c r="GMV19" s="325"/>
      <c r="GMW19" s="325"/>
      <c r="GMX19" s="325"/>
      <c r="GMY19" s="325"/>
      <c r="GMZ19" s="325"/>
      <c r="GNA19" s="325"/>
      <c r="GNB19" s="325"/>
      <c r="GNC19" s="325"/>
      <c r="GND19" s="325"/>
      <c r="GNE19" s="325"/>
      <c r="GNF19" s="325"/>
      <c r="GNG19" s="325"/>
      <c r="GNH19" s="325"/>
      <c r="GNI19" s="325"/>
      <c r="GNJ19" s="325"/>
      <c r="GNK19" s="325"/>
      <c r="GNL19" s="325"/>
      <c r="GNM19" s="325"/>
      <c r="GNN19" s="325"/>
      <c r="GNO19" s="325"/>
      <c r="GNP19" s="325"/>
      <c r="GNQ19" s="325"/>
      <c r="GNR19" s="325"/>
      <c r="GNS19" s="325"/>
      <c r="GNT19" s="325"/>
      <c r="GNU19" s="325"/>
      <c r="GNV19" s="325"/>
      <c r="GNW19" s="325"/>
      <c r="GNX19" s="325"/>
      <c r="GNY19" s="325"/>
      <c r="GNZ19" s="325"/>
      <c r="GOA19" s="325"/>
      <c r="GOB19" s="325"/>
      <c r="GOC19" s="325"/>
      <c r="GOD19" s="325"/>
      <c r="GOE19" s="325"/>
      <c r="GOF19" s="325"/>
      <c r="GOG19" s="325"/>
      <c r="GOH19" s="325"/>
      <c r="GOI19" s="325"/>
      <c r="GOJ19" s="325"/>
      <c r="GOK19" s="325"/>
      <c r="GOL19" s="325"/>
      <c r="GOM19" s="325"/>
      <c r="GON19" s="325"/>
      <c r="GOO19" s="325"/>
      <c r="GOP19" s="325"/>
      <c r="GOQ19" s="325"/>
      <c r="GOR19" s="325"/>
      <c r="GOS19" s="325"/>
      <c r="GOT19" s="325"/>
      <c r="GOU19" s="325"/>
      <c r="GOV19" s="325"/>
      <c r="GOW19" s="325"/>
      <c r="GOX19" s="325"/>
      <c r="GOY19" s="325"/>
      <c r="GOZ19" s="325"/>
      <c r="GPA19" s="325"/>
      <c r="GPB19" s="325"/>
      <c r="GPC19" s="325"/>
      <c r="GPD19" s="325"/>
      <c r="GPE19" s="325"/>
      <c r="GPF19" s="325"/>
      <c r="GPG19" s="325"/>
      <c r="GPH19" s="325"/>
      <c r="GPI19" s="325"/>
      <c r="GPJ19" s="325"/>
      <c r="GPK19" s="325"/>
      <c r="GPL19" s="325"/>
      <c r="GPM19" s="325"/>
      <c r="GPN19" s="325"/>
      <c r="GPO19" s="325"/>
      <c r="GPP19" s="325"/>
      <c r="GPQ19" s="325"/>
      <c r="GPR19" s="325"/>
      <c r="GPS19" s="325"/>
      <c r="GPT19" s="325"/>
      <c r="GPU19" s="325"/>
      <c r="GPV19" s="325"/>
      <c r="GPW19" s="325"/>
      <c r="GPX19" s="325"/>
      <c r="GPY19" s="325"/>
      <c r="GPZ19" s="325"/>
      <c r="GQA19" s="325"/>
      <c r="GQB19" s="325"/>
      <c r="GQC19" s="325"/>
      <c r="GQD19" s="325"/>
      <c r="GQE19" s="325"/>
      <c r="GQF19" s="325"/>
      <c r="GQG19" s="325"/>
      <c r="GQH19" s="325"/>
      <c r="GQI19" s="325"/>
      <c r="GQJ19" s="325"/>
      <c r="GQK19" s="325"/>
      <c r="GQL19" s="325"/>
      <c r="GQM19" s="325"/>
      <c r="GQN19" s="325"/>
      <c r="GQO19" s="325"/>
      <c r="GQP19" s="325"/>
      <c r="GQQ19" s="325"/>
      <c r="GQR19" s="325"/>
      <c r="GQS19" s="325"/>
      <c r="GQT19" s="325"/>
      <c r="GQU19" s="325"/>
      <c r="GQV19" s="325"/>
      <c r="GQW19" s="325"/>
      <c r="GQX19" s="325"/>
      <c r="GQY19" s="325"/>
      <c r="GQZ19" s="325"/>
      <c r="GRA19" s="325"/>
      <c r="GRB19" s="325"/>
      <c r="GRC19" s="325"/>
      <c r="GRD19" s="325"/>
      <c r="GRE19" s="325"/>
      <c r="GRF19" s="325"/>
      <c r="GRG19" s="325"/>
      <c r="GRH19" s="325"/>
      <c r="GRI19" s="325"/>
      <c r="GRJ19" s="325"/>
      <c r="GRK19" s="325"/>
      <c r="GRL19" s="325"/>
      <c r="GRM19" s="325"/>
      <c r="GRN19" s="325"/>
      <c r="GRO19" s="325"/>
      <c r="GRP19" s="325"/>
      <c r="GRQ19" s="325"/>
      <c r="GRR19" s="325"/>
      <c r="GRS19" s="325"/>
      <c r="GRT19" s="325"/>
      <c r="GRU19" s="325"/>
      <c r="GRV19" s="325"/>
      <c r="GRW19" s="325"/>
      <c r="GRX19" s="325"/>
      <c r="GRY19" s="325"/>
      <c r="GRZ19" s="325"/>
      <c r="GSA19" s="325"/>
      <c r="GSB19" s="325"/>
      <c r="GSC19" s="325"/>
      <c r="GSD19" s="325"/>
      <c r="GSE19" s="325"/>
      <c r="GSF19" s="325"/>
      <c r="GSG19" s="325"/>
      <c r="GSH19" s="325"/>
      <c r="GSI19" s="325"/>
      <c r="GSJ19" s="325"/>
      <c r="GSK19" s="325"/>
      <c r="GSL19" s="325"/>
      <c r="GSM19" s="325"/>
      <c r="GSN19" s="325"/>
      <c r="GSO19" s="325"/>
      <c r="GSP19" s="325"/>
      <c r="GSQ19" s="325"/>
      <c r="GSR19" s="325"/>
      <c r="GSS19" s="325"/>
      <c r="GST19" s="325"/>
      <c r="GSU19" s="325"/>
      <c r="GSV19" s="325"/>
      <c r="GSW19" s="325"/>
      <c r="GSX19" s="325"/>
      <c r="GSY19" s="325"/>
      <c r="GSZ19" s="325"/>
      <c r="GTA19" s="325"/>
      <c r="GTB19" s="325"/>
      <c r="GTC19" s="325"/>
      <c r="GTD19" s="325"/>
      <c r="GTE19" s="325"/>
      <c r="GTF19" s="325"/>
      <c r="GTG19" s="325"/>
      <c r="GTH19" s="325"/>
      <c r="GTI19" s="325"/>
      <c r="GTJ19" s="325"/>
      <c r="GTK19" s="325"/>
      <c r="GTL19" s="325"/>
      <c r="GTM19" s="325"/>
      <c r="GTN19" s="325"/>
      <c r="GTO19" s="325"/>
      <c r="GTP19" s="325"/>
      <c r="GTQ19" s="325"/>
      <c r="GTR19" s="325"/>
      <c r="GTS19" s="325"/>
      <c r="GTT19" s="325"/>
      <c r="GTU19" s="325"/>
      <c r="GTV19" s="325"/>
      <c r="GTW19" s="325"/>
      <c r="GTX19" s="325"/>
      <c r="GTY19" s="325"/>
      <c r="GTZ19" s="325"/>
      <c r="GUA19" s="325"/>
      <c r="GUB19" s="325"/>
      <c r="GUC19" s="325"/>
      <c r="GUD19" s="325"/>
      <c r="GUE19" s="325"/>
      <c r="GUF19" s="325"/>
      <c r="GUG19" s="325"/>
      <c r="GUH19" s="325"/>
      <c r="GUI19" s="325"/>
      <c r="GUJ19" s="325"/>
      <c r="GUK19" s="325"/>
      <c r="GUL19" s="325"/>
      <c r="GUM19" s="325"/>
      <c r="GUN19" s="325"/>
      <c r="GUO19" s="325"/>
      <c r="GUP19" s="325"/>
      <c r="GUQ19" s="325"/>
      <c r="GUR19" s="325"/>
      <c r="GUS19" s="325"/>
      <c r="GUT19" s="325"/>
      <c r="GUU19" s="325"/>
      <c r="GUV19" s="325"/>
      <c r="GUW19" s="325"/>
      <c r="GUX19" s="325"/>
      <c r="GUY19" s="325"/>
      <c r="GUZ19" s="325"/>
      <c r="GVA19" s="325"/>
      <c r="GVB19" s="325"/>
      <c r="GVC19" s="325"/>
      <c r="GVD19" s="325"/>
      <c r="GVE19" s="325"/>
      <c r="GVF19" s="325"/>
      <c r="GVG19" s="325"/>
      <c r="GVH19" s="325"/>
      <c r="GVI19" s="325"/>
      <c r="GVJ19" s="325"/>
      <c r="GVK19" s="325"/>
      <c r="GVL19" s="325"/>
      <c r="GVM19" s="325"/>
      <c r="GVN19" s="325"/>
      <c r="GVO19" s="325"/>
      <c r="GVP19" s="325"/>
      <c r="GVQ19" s="325"/>
      <c r="GVR19" s="325"/>
      <c r="GVS19" s="325"/>
      <c r="GVT19" s="325"/>
      <c r="GVU19" s="325"/>
      <c r="GVV19" s="325"/>
      <c r="GVW19" s="325"/>
      <c r="GVX19" s="325"/>
      <c r="GVY19" s="325"/>
      <c r="GVZ19" s="325"/>
      <c r="GWA19" s="325"/>
      <c r="GWB19" s="325"/>
      <c r="GWC19" s="325"/>
      <c r="GWD19" s="325"/>
      <c r="GWE19" s="325"/>
      <c r="GWF19" s="325"/>
      <c r="GWG19" s="325"/>
      <c r="GWH19" s="325"/>
      <c r="GWI19" s="325"/>
      <c r="GWJ19" s="325"/>
      <c r="GWK19" s="325"/>
      <c r="GWL19" s="325"/>
      <c r="GWM19" s="325"/>
      <c r="GWN19" s="325"/>
      <c r="GWO19" s="325"/>
      <c r="GWP19" s="325"/>
      <c r="GWQ19" s="325"/>
      <c r="GWR19" s="325"/>
      <c r="GWS19" s="325"/>
      <c r="GWT19" s="325"/>
      <c r="GWU19" s="325"/>
      <c r="GWV19" s="325"/>
      <c r="GWW19" s="325"/>
      <c r="GWX19" s="325"/>
      <c r="GWY19" s="325"/>
      <c r="GWZ19" s="325"/>
      <c r="GXA19" s="325"/>
      <c r="GXB19" s="325"/>
      <c r="GXC19" s="325"/>
      <c r="GXD19" s="325"/>
      <c r="GXE19" s="325"/>
      <c r="GXF19" s="325"/>
      <c r="GXG19" s="325"/>
      <c r="GXH19" s="325"/>
      <c r="GXI19" s="325"/>
      <c r="GXJ19" s="325"/>
      <c r="GXK19" s="325"/>
      <c r="GXL19" s="325"/>
      <c r="GXM19" s="325"/>
      <c r="GXN19" s="325"/>
      <c r="GXO19" s="325"/>
      <c r="GXP19" s="325"/>
      <c r="GXQ19" s="325"/>
      <c r="GXR19" s="325"/>
      <c r="GXS19" s="325"/>
      <c r="GXT19" s="325"/>
      <c r="GXU19" s="325"/>
      <c r="GXV19" s="325"/>
      <c r="GXW19" s="325"/>
      <c r="GXX19" s="325"/>
      <c r="GXY19" s="325"/>
      <c r="GXZ19" s="325"/>
      <c r="GYA19" s="325"/>
      <c r="GYB19" s="325"/>
      <c r="GYC19" s="325"/>
      <c r="GYD19" s="325"/>
      <c r="GYE19" s="325"/>
      <c r="GYF19" s="325"/>
      <c r="GYG19" s="325"/>
      <c r="GYH19" s="325"/>
      <c r="GYI19" s="325"/>
      <c r="GYJ19" s="325"/>
      <c r="GYK19" s="325"/>
      <c r="GYL19" s="325"/>
      <c r="GYM19" s="325"/>
      <c r="GYN19" s="325"/>
      <c r="GYO19" s="325"/>
      <c r="GYP19" s="325"/>
      <c r="GYQ19" s="325"/>
      <c r="GYR19" s="325"/>
      <c r="GYS19" s="325"/>
      <c r="GYT19" s="325"/>
      <c r="GYU19" s="325"/>
      <c r="GYV19" s="325"/>
      <c r="GYW19" s="325"/>
      <c r="GYX19" s="325"/>
      <c r="GYY19" s="325"/>
      <c r="GYZ19" s="325"/>
      <c r="GZA19" s="325"/>
      <c r="GZB19" s="325"/>
      <c r="GZC19" s="325"/>
      <c r="GZD19" s="325"/>
      <c r="GZE19" s="325"/>
      <c r="GZF19" s="325"/>
      <c r="GZG19" s="325"/>
      <c r="GZH19" s="325"/>
      <c r="GZI19" s="325"/>
      <c r="GZJ19" s="325"/>
      <c r="GZK19" s="325"/>
      <c r="GZL19" s="325"/>
      <c r="GZM19" s="325"/>
      <c r="GZN19" s="325"/>
      <c r="GZO19" s="325"/>
      <c r="GZP19" s="325"/>
      <c r="GZQ19" s="325"/>
      <c r="GZR19" s="325"/>
      <c r="GZS19" s="325"/>
      <c r="GZT19" s="325"/>
      <c r="GZU19" s="325"/>
      <c r="GZV19" s="325"/>
      <c r="GZW19" s="325"/>
      <c r="GZX19" s="325"/>
      <c r="GZY19" s="325"/>
      <c r="GZZ19" s="325"/>
      <c r="HAA19" s="325"/>
      <c r="HAB19" s="325"/>
      <c r="HAC19" s="325"/>
      <c r="HAD19" s="325"/>
      <c r="HAE19" s="325"/>
      <c r="HAF19" s="325"/>
      <c r="HAG19" s="325"/>
      <c r="HAH19" s="325"/>
      <c r="HAI19" s="325"/>
      <c r="HAJ19" s="325"/>
      <c r="HAK19" s="325"/>
      <c r="HAL19" s="325"/>
      <c r="HAM19" s="325"/>
      <c r="HAN19" s="325"/>
      <c r="HAO19" s="325"/>
      <c r="HAP19" s="325"/>
      <c r="HAQ19" s="325"/>
      <c r="HAR19" s="325"/>
      <c r="HAS19" s="325"/>
      <c r="HAT19" s="325"/>
      <c r="HAU19" s="325"/>
      <c r="HAV19" s="325"/>
      <c r="HAW19" s="325"/>
      <c r="HAX19" s="325"/>
      <c r="HAY19" s="325"/>
      <c r="HAZ19" s="325"/>
      <c r="HBA19" s="325"/>
      <c r="HBB19" s="325"/>
      <c r="HBC19" s="325"/>
      <c r="HBD19" s="325"/>
      <c r="HBE19" s="325"/>
      <c r="HBF19" s="325"/>
      <c r="HBG19" s="325"/>
      <c r="HBH19" s="325"/>
      <c r="HBI19" s="325"/>
      <c r="HBJ19" s="325"/>
      <c r="HBK19" s="325"/>
      <c r="HBL19" s="325"/>
      <c r="HBM19" s="325"/>
      <c r="HBN19" s="325"/>
      <c r="HBO19" s="325"/>
      <c r="HBP19" s="325"/>
      <c r="HBQ19" s="325"/>
      <c r="HBR19" s="325"/>
      <c r="HBS19" s="325"/>
      <c r="HBT19" s="325"/>
      <c r="HBU19" s="325"/>
      <c r="HBV19" s="325"/>
      <c r="HBW19" s="325"/>
      <c r="HBX19" s="325"/>
      <c r="HBY19" s="325"/>
      <c r="HBZ19" s="325"/>
      <c r="HCA19" s="325"/>
      <c r="HCB19" s="325"/>
      <c r="HCC19" s="325"/>
      <c r="HCD19" s="325"/>
      <c r="HCE19" s="325"/>
      <c r="HCF19" s="325"/>
      <c r="HCG19" s="325"/>
      <c r="HCH19" s="325"/>
      <c r="HCI19" s="325"/>
      <c r="HCJ19" s="325"/>
      <c r="HCK19" s="325"/>
      <c r="HCL19" s="325"/>
      <c r="HCM19" s="325"/>
      <c r="HCN19" s="325"/>
      <c r="HCO19" s="325"/>
      <c r="HCP19" s="325"/>
      <c r="HCQ19" s="325"/>
      <c r="HCR19" s="325"/>
      <c r="HCS19" s="325"/>
      <c r="HCT19" s="325"/>
      <c r="HCU19" s="325"/>
      <c r="HCV19" s="325"/>
      <c r="HCW19" s="325"/>
      <c r="HCX19" s="325"/>
      <c r="HCY19" s="325"/>
      <c r="HCZ19" s="325"/>
      <c r="HDA19" s="325"/>
      <c r="HDB19" s="325"/>
      <c r="HDC19" s="325"/>
      <c r="HDD19" s="325"/>
      <c r="HDE19" s="325"/>
      <c r="HDF19" s="325"/>
      <c r="HDG19" s="325"/>
      <c r="HDH19" s="325"/>
      <c r="HDI19" s="325"/>
      <c r="HDJ19" s="325"/>
      <c r="HDK19" s="325"/>
      <c r="HDL19" s="325"/>
      <c r="HDM19" s="325"/>
      <c r="HDN19" s="325"/>
      <c r="HDO19" s="325"/>
      <c r="HDP19" s="325"/>
      <c r="HDQ19" s="325"/>
      <c r="HDR19" s="325"/>
      <c r="HDS19" s="325"/>
      <c r="HDT19" s="325"/>
      <c r="HDU19" s="325"/>
      <c r="HDV19" s="325"/>
      <c r="HDW19" s="325"/>
      <c r="HDX19" s="325"/>
      <c r="HDY19" s="325"/>
      <c r="HDZ19" s="325"/>
      <c r="HEA19" s="325"/>
      <c r="HEB19" s="325"/>
      <c r="HEC19" s="325"/>
      <c r="HED19" s="325"/>
      <c r="HEE19" s="325"/>
      <c r="HEF19" s="325"/>
      <c r="HEG19" s="325"/>
      <c r="HEH19" s="325"/>
      <c r="HEI19" s="325"/>
      <c r="HEJ19" s="325"/>
      <c r="HEK19" s="325"/>
      <c r="HEL19" s="325"/>
      <c r="HEM19" s="325"/>
      <c r="HEN19" s="325"/>
      <c r="HEO19" s="325"/>
      <c r="HEP19" s="325"/>
      <c r="HEQ19" s="325"/>
      <c r="HER19" s="325"/>
      <c r="HES19" s="325"/>
      <c r="HET19" s="325"/>
      <c r="HEU19" s="325"/>
      <c r="HEV19" s="325"/>
      <c r="HEW19" s="325"/>
      <c r="HEX19" s="325"/>
      <c r="HEY19" s="325"/>
      <c r="HEZ19" s="325"/>
      <c r="HFA19" s="325"/>
      <c r="HFB19" s="325"/>
      <c r="HFC19" s="325"/>
      <c r="HFD19" s="325"/>
      <c r="HFE19" s="325"/>
      <c r="HFF19" s="325"/>
      <c r="HFG19" s="325"/>
      <c r="HFH19" s="325"/>
      <c r="HFI19" s="325"/>
      <c r="HFJ19" s="325"/>
      <c r="HFK19" s="325"/>
      <c r="HFL19" s="325"/>
      <c r="HFM19" s="325"/>
      <c r="HFN19" s="325"/>
      <c r="HFO19" s="325"/>
      <c r="HFP19" s="325"/>
      <c r="HFQ19" s="325"/>
      <c r="HFR19" s="325"/>
      <c r="HFS19" s="325"/>
      <c r="HFT19" s="325"/>
      <c r="HFU19" s="325"/>
      <c r="HFV19" s="325"/>
      <c r="HFW19" s="325"/>
      <c r="HFX19" s="325"/>
      <c r="HFY19" s="325"/>
      <c r="HFZ19" s="325"/>
      <c r="HGA19" s="325"/>
      <c r="HGB19" s="325"/>
      <c r="HGC19" s="325"/>
      <c r="HGD19" s="325"/>
      <c r="HGE19" s="325"/>
      <c r="HGF19" s="325"/>
      <c r="HGG19" s="325"/>
      <c r="HGH19" s="325"/>
      <c r="HGI19" s="325"/>
      <c r="HGJ19" s="325"/>
      <c r="HGK19" s="325"/>
      <c r="HGL19" s="325"/>
      <c r="HGM19" s="325"/>
      <c r="HGN19" s="325"/>
      <c r="HGO19" s="325"/>
      <c r="HGP19" s="325"/>
      <c r="HGQ19" s="325"/>
      <c r="HGR19" s="325"/>
      <c r="HGS19" s="325"/>
      <c r="HGT19" s="325"/>
      <c r="HGU19" s="325"/>
      <c r="HGV19" s="325"/>
      <c r="HGW19" s="325"/>
      <c r="HGX19" s="325"/>
      <c r="HGY19" s="325"/>
      <c r="HGZ19" s="325"/>
      <c r="HHA19" s="325"/>
      <c r="HHB19" s="325"/>
      <c r="HHC19" s="325"/>
      <c r="HHD19" s="325"/>
      <c r="HHE19" s="325"/>
      <c r="HHF19" s="325"/>
      <c r="HHG19" s="325"/>
      <c r="HHH19" s="325"/>
      <c r="HHI19" s="325"/>
      <c r="HHJ19" s="325"/>
      <c r="HHK19" s="325"/>
      <c r="HHL19" s="325"/>
      <c r="HHM19" s="325"/>
      <c r="HHN19" s="325"/>
      <c r="HHO19" s="325"/>
      <c r="HHP19" s="325"/>
      <c r="HHQ19" s="325"/>
      <c r="HHR19" s="325"/>
      <c r="HHS19" s="325"/>
      <c r="HHT19" s="325"/>
      <c r="HHU19" s="325"/>
      <c r="HHV19" s="325"/>
      <c r="HHW19" s="325"/>
      <c r="HHX19" s="325"/>
      <c r="HHY19" s="325"/>
      <c r="HHZ19" s="325"/>
      <c r="HIA19" s="325"/>
      <c r="HIB19" s="325"/>
      <c r="HIC19" s="325"/>
      <c r="HID19" s="325"/>
      <c r="HIE19" s="325"/>
      <c r="HIF19" s="325"/>
      <c r="HIG19" s="325"/>
      <c r="HIH19" s="325"/>
      <c r="HII19" s="325"/>
      <c r="HIJ19" s="325"/>
      <c r="HIK19" s="325"/>
      <c r="HIL19" s="325"/>
      <c r="HIM19" s="325"/>
      <c r="HIN19" s="325"/>
      <c r="HIO19" s="325"/>
      <c r="HIP19" s="325"/>
      <c r="HIQ19" s="325"/>
      <c r="HIR19" s="325"/>
      <c r="HIS19" s="325"/>
      <c r="HIT19" s="325"/>
      <c r="HIU19" s="325"/>
      <c r="HIV19" s="325"/>
      <c r="HIW19" s="325"/>
      <c r="HIX19" s="325"/>
      <c r="HIY19" s="325"/>
      <c r="HIZ19" s="325"/>
      <c r="HJA19" s="325"/>
      <c r="HJB19" s="325"/>
      <c r="HJC19" s="325"/>
      <c r="HJD19" s="325"/>
      <c r="HJE19" s="325"/>
      <c r="HJF19" s="325"/>
      <c r="HJG19" s="325"/>
      <c r="HJH19" s="325"/>
      <c r="HJI19" s="325"/>
      <c r="HJJ19" s="325"/>
      <c r="HJK19" s="325"/>
      <c r="HJL19" s="325"/>
      <c r="HJM19" s="325"/>
      <c r="HJN19" s="325"/>
      <c r="HJO19" s="325"/>
      <c r="HJP19" s="325"/>
      <c r="HJQ19" s="325"/>
      <c r="HJR19" s="325"/>
      <c r="HJS19" s="325"/>
      <c r="HJT19" s="325"/>
      <c r="HJU19" s="325"/>
      <c r="HJV19" s="325"/>
      <c r="HJW19" s="325"/>
      <c r="HJX19" s="325"/>
      <c r="HJY19" s="325"/>
      <c r="HJZ19" s="325"/>
      <c r="HKA19" s="325"/>
      <c r="HKB19" s="325"/>
      <c r="HKC19" s="325"/>
      <c r="HKD19" s="325"/>
      <c r="HKE19" s="325"/>
      <c r="HKF19" s="325"/>
      <c r="HKG19" s="325"/>
      <c r="HKH19" s="325"/>
      <c r="HKI19" s="325"/>
      <c r="HKJ19" s="325"/>
      <c r="HKK19" s="325"/>
      <c r="HKL19" s="325"/>
      <c r="HKM19" s="325"/>
      <c r="HKN19" s="325"/>
      <c r="HKO19" s="325"/>
      <c r="HKP19" s="325"/>
      <c r="HKQ19" s="325"/>
      <c r="HKR19" s="325"/>
      <c r="HKS19" s="325"/>
      <c r="HKT19" s="325"/>
      <c r="HKU19" s="325"/>
      <c r="HKV19" s="325"/>
      <c r="HKW19" s="325"/>
      <c r="HKX19" s="325"/>
      <c r="HKY19" s="325"/>
      <c r="HKZ19" s="325"/>
      <c r="HLA19" s="325"/>
      <c r="HLB19" s="325"/>
      <c r="HLC19" s="325"/>
      <c r="HLD19" s="325"/>
      <c r="HLE19" s="325"/>
      <c r="HLF19" s="325"/>
      <c r="HLG19" s="325"/>
      <c r="HLH19" s="325"/>
      <c r="HLI19" s="325"/>
      <c r="HLJ19" s="325"/>
      <c r="HLK19" s="325"/>
      <c r="HLL19" s="325"/>
      <c r="HLM19" s="325"/>
      <c r="HLN19" s="325"/>
      <c r="HLO19" s="325"/>
      <c r="HLP19" s="325"/>
      <c r="HLQ19" s="325"/>
      <c r="HLR19" s="325"/>
      <c r="HLS19" s="325"/>
      <c r="HLT19" s="325"/>
      <c r="HLU19" s="325"/>
      <c r="HLV19" s="325"/>
      <c r="HLW19" s="325"/>
      <c r="HLX19" s="325"/>
      <c r="HLY19" s="325"/>
      <c r="HLZ19" s="325"/>
      <c r="HMA19" s="325"/>
      <c r="HMB19" s="325"/>
      <c r="HMC19" s="325"/>
      <c r="HMD19" s="325"/>
      <c r="HME19" s="325"/>
      <c r="HMF19" s="325"/>
      <c r="HMG19" s="325"/>
      <c r="HMH19" s="325"/>
      <c r="HMI19" s="325"/>
      <c r="HMJ19" s="325"/>
      <c r="HMK19" s="325"/>
      <c r="HML19" s="325"/>
      <c r="HMM19" s="325"/>
      <c r="HMN19" s="325"/>
      <c r="HMO19" s="325"/>
      <c r="HMP19" s="325"/>
      <c r="HMQ19" s="325"/>
      <c r="HMR19" s="325"/>
      <c r="HMS19" s="325"/>
      <c r="HMT19" s="325"/>
      <c r="HMU19" s="325"/>
      <c r="HMV19" s="325"/>
      <c r="HMW19" s="325"/>
      <c r="HMX19" s="325"/>
      <c r="HMY19" s="325"/>
      <c r="HMZ19" s="325"/>
      <c r="HNA19" s="325"/>
      <c r="HNB19" s="325"/>
      <c r="HNC19" s="325"/>
      <c r="HND19" s="325"/>
      <c r="HNE19" s="325"/>
      <c r="HNF19" s="325"/>
      <c r="HNG19" s="325"/>
      <c r="HNH19" s="325"/>
      <c r="HNI19" s="325"/>
      <c r="HNJ19" s="325"/>
      <c r="HNK19" s="325"/>
      <c r="HNL19" s="325"/>
      <c r="HNM19" s="325"/>
      <c r="HNN19" s="325"/>
      <c r="HNO19" s="325"/>
      <c r="HNP19" s="325"/>
      <c r="HNQ19" s="325"/>
      <c r="HNR19" s="325"/>
      <c r="HNS19" s="325"/>
      <c r="HNT19" s="325"/>
      <c r="HNU19" s="325"/>
      <c r="HNV19" s="325"/>
      <c r="HNW19" s="325"/>
      <c r="HNX19" s="325"/>
      <c r="HNY19" s="325"/>
      <c r="HNZ19" s="325"/>
      <c r="HOA19" s="325"/>
      <c r="HOB19" s="325"/>
      <c r="HOC19" s="325"/>
      <c r="HOD19" s="325"/>
      <c r="HOE19" s="325"/>
      <c r="HOF19" s="325"/>
      <c r="HOG19" s="325"/>
      <c r="HOH19" s="325"/>
      <c r="HOI19" s="325"/>
      <c r="HOJ19" s="325"/>
      <c r="HOK19" s="325"/>
      <c r="HOL19" s="325"/>
      <c r="HOM19" s="325"/>
      <c r="HON19" s="325"/>
      <c r="HOO19" s="325"/>
      <c r="HOP19" s="325"/>
      <c r="HOQ19" s="325"/>
      <c r="HOR19" s="325"/>
      <c r="HOS19" s="325"/>
      <c r="HOT19" s="325"/>
      <c r="HOU19" s="325"/>
      <c r="HOV19" s="325"/>
      <c r="HOW19" s="325"/>
      <c r="HOX19" s="325"/>
      <c r="HOY19" s="325"/>
      <c r="HOZ19" s="325"/>
      <c r="HPA19" s="325"/>
      <c r="HPB19" s="325"/>
      <c r="HPC19" s="325"/>
      <c r="HPD19" s="325"/>
      <c r="HPE19" s="325"/>
      <c r="HPF19" s="325"/>
      <c r="HPG19" s="325"/>
      <c r="HPH19" s="325"/>
      <c r="HPI19" s="325"/>
      <c r="HPJ19" s="325"/>
      <c r="HPK19" s="325"/>
      <c r="HPL19" s="325"/>
      <c r="HPM19" s="325"/>
      <c r="HPN19" s="325"/>
      <c r="HPO19" s="325"/>
      <c r="HPP19" s="325"/>
      <c r="HPQ19" s="325"/>
      <c r="HPR19" s="325"/>
      <c r="HPS19" s="325"/>
      <c r="HPT19" s="325"/>
      <c r="HPU19" s="325"/>
      <c r="HPV19" s="325"/>
      <c r="HPW19" s="325"/>
      <c r="HPX19" s="325"/>
      <c r="HPY19" s="325"/>
      <c r="HPZ19" s="325"/>
      <c r="HQA19" s="325"/>
      <c r="HQB19" s="325"/>
      <c r="HQC19" s="325"/>
      <c r="HQD19" s="325"/>
      <c r="HQE19" s="325"/>
      <c r="HQF19" s="325"/>
      <c r="HQG19" s="325"/>
      <c r="HQH19" s="325"/>
      <c r="HQI19" s="325"/>
      <c r="HQJ19" s="325"/>
      <c r="HQK19" s="325"/>
      <c r="HQL19" s="325"/>
      <c r="HQM19" s="325"/>
      <c r="HQN19" s="325"/>
      <c r="HQO19" s="325"/>
      <c r="HQP19" s="325"/>
      <c r="HQQ19" s="325"/>
      <c r="HQR19" s="325"/>
      <c r="HQS19" s="325"/>
      <c r="HQT19" s="325"/>
      <c r="HQU19" s="325"/>
      <c r="HQV19" s="325"/>
      <c r="HQW19" s="325"/>
      <c r="HQX19" s="325"/>
      <c r="HQY19" s="325"/>
      <c r="HQZ19" s="325"/>
      <c r="HRA19" s="325"/>
      <c r="HRB19" s="325"/>
      <c r="HRC19" s="325"/>
      <c r="HRD19" s="325"/>
      <c r="HRE19" s="325"/>
      <c r="HRF19" s="325"/>
      <c r="HRG19" s="325"/>
      <c r="HRH19" s="325"/>
      <c r="HRI19" s="325"/>
      <c r="HRJ19" s="325"/>
      <c r="HRK19" s="325"/>
      <c r="HRL19" s="325"/>
      <c r="HRM19" s="325"/>
      <c r="HRN19" s="325"/>
      <c r="HRO19" s="325"/>
      <c r="HRP19" s="325"/>
      <c r="HRQ19" s="325"/>
      <c r="HRR19" s="325"/>
      <c r="HRS19" s="325"/>
      <c r="HRT19" s="325"/>
      <c r="HRU19" s="325"/>
      <c r="HRV19" s="325"/>
      <c r="HRW19" s="325"/>
      <c r="HRX19" s="325"/>
      <c r="HRY19" s="325"/>
      <c r="HRZ19" s="325"/>
      <c r="HSA19" s="325"/>
      <c r="HSB19" s="325"/>
      <c r="HSC19" s="325"/>
      <c r="HSD19" s="325"/>
      <c r="HSE19" s="325"/>
      <c r="HSF19" s="325"/>
      <c r="HSG19" s="325"/>
      <c r="HSH19" s="325"/>
      <c r="HSI19" s="325"/>
      <c r="HSJ19" s="325"/>
      <c r="HSK19" s="325"/>
      <c r="HSL19" s="325"/>
      <c r="HSM19" s="325"/>
      <c r="HSN19" s="325"/>
      <c r="HSO19" s="325"/>
      <c r="HSP19" s="325"/>
      <c r="HSQ19" s="325"/>
      <c r="HSR19" s="325"/>
      <c r="HSS19" s="325"/>
      <c r="HST19" s="325"/>
      <c r="HSU19" s="325"/>
      <c r="HSV19" s="325"/>
      <c r="HSW19" s="325"/>
      <c r="HSX19" s="325"/>
      <c r="HSY19" s="325"/>
      <c r="HSZ19" s="325"/>
      <c r="HTA19" s="325"/>
      <c r="HTB19" s="325"/>
      <c r="HTC19" s="325"/>
      <c r="HTD19" s="325"/>
      <c r="HTE19" s="325"/>
      <c r="HTF19" s="325"/>
      <c r="HTG19" s="325"/>
      <c r="HTH19" s="325"/>
      <c r="HTI19" s="325"/>
      <c r="HTJ19" s="325"/>
      <c r="HTK19" s="325"/>
      <c r="HTL19" s="325"/>
      <c r="HTM19" s="325"/>
      <c r="HTN19" s="325"/>
      <c r="HTO19" s="325"/>
      <c r="HTP19" s="325"/>
      <c r="HTQ19" s="325"/>
      <c r="HTR19" s="325"/>
      <c r="HTS19" s="325"/>
      <c r="HTT19" s="325"/>
      <c r="HTU19" s="325"/>
      <c r="HTV19" s="325"/>
      <c r="HTW19" s="325"/>
      <c r="HTX19" s="325"/>
      <c r="HTY19" s="325"/>
      <c r="HTZ19" s="325"/>
      <c r="HUA19" s="325"/>
      <c r="HUB19" s="325"/>
      <c r="HUC19" s="325"/>
      <c r="HUD19" s="325"/>
      <c r="HUE19" s="325"/>
      <c r="HUF19" s="325"/>
      <c r="HUG19" s="325"/>
      <c r="HUH19" s="325"/>
      <c r="HUI19" s="325"/>
      <c r="HUJ19" s="325"/>
      <c r="HUK19" s="325"/>
      <c r="HUL19" s="325"/>
      <c r="HUM19" s="325"/>
      <c r="HUN19" s="325"/>
      <c r="HUO19" s="325"/>
      <c r="HUP19" s="325"/>
      <c r="HUQ19" s="325"/>
      <c r="HUR19" s="325"/>
      <c r="HUS19" s="325"/>
      <c r="HUT19" s="325"/>
      <c r="HUU19" s="325"/>
      <c r="HUV19" s="325"/>
      <c r="HUW19" s="325"/>
      <c r="HUX19" s="325"/>
      <c r="HUY19" s="325"/>
      <c r="HUZ19" s="325"/>
      <c r="HVA19" s="325"/>
      <c r="HVB19" s="325"/>
      <c r="HVC19" s="325"/>
      <c r="HVD19" s="325"/>
      <c r="HVE19" s="325"/>
      <c r="HVF19" s="325"/>
      <c r="HVG19" s="325"/>
      <c r="HVH19" s="325"/>
      <c r="HVI19" s="325"/>
      <c r="HVJ19" s="325"/>
      <c r="HVK19" s="325"/>
      <c r="HVL19" s="325"/>
      <c r="HVM19" s="325"/>
      <c r="HVN19" s="325"/>
      <c r="HVO19" s="325"/>
      <c r="HVP19" s="325"/>
      <c r="HVQ19" s="325"/>
      <c r="HVR19" s="325"/>
      <c r="HVS19" s="325"/>
      <c r="HVT19" s="325"/>
      <c r="HVU19" s="325"/>
      <c r="HVV19" s="325"/>
      <c r="HVW19" s="325"/>
      <c r="HVX19" s="325"/>
      <c r="HVY19" s="325"/>
      <c r="HVZ19" s="325"/>
      <c r="HWA19" s="325"/>
      <c r="HWB19" s="325"/>
      <c r="HWC19" s="325"/>
      <c r="HWD19" s="325"/>
      <c r="HWE19" s="325"/>
      <c r="HWF19" s="325"/>
      <c r="HWG19" s="325"/>
      <c r="HWH19" s="325"/>
      <c r="HWI19" s="325"/>
      <c r="HWJ19" s="325"/>
      <c r="HWK19" s="325"/>
      <c r="HWL19" s="325"/>
      <c r="HWM19" s="325"/>
      <c r="HWN19" s="325"/>
      <c r="HWO19" s="325"/>
      <c r="HWP19" s="325"/>
      <c r="HWQ19" s="325"/>
      <c r="HWR19" s="325"/>
      <c r="HWS19" s="325"/>
      <c r="HWT19" s="325"/>
      <c r="HWU19" s="325"/>
      <c r="HWV19" s="325"/>
      <c r="HWW19" s="325"/>
      <c r="HWX19" s="325"/>
      <c r="HWY19" s="325"/>
      <c r="HWZ19" s="325"/>
      <c r="HXA19" s="325"/>
      <c r="HXB19" s="325"/>
      <c r="HXC19" s="325"/>
      <c r="HXD19" s="325"/>
      <c r="HXE19" s="325"/>
      <c r="HXF19" s="325"/>
      <c r="HXG19" s="325"/>
      <c r="HXH19" s="325"/>
      <c r="HXI19" s="325"/>
      <c r="HXJ19" s="325"/>
      <c r="HXK19" s="325"/>
      <c r="HXL19" s="325"/>
      <c r="HXM19" s="325"/>
      <c r="HXN19" s="325"/>
      <c r="HXO19" s="325"/>
      <c r="HXP19" s="325"/>
      <c r="HXQ19" s="325"/>
      <c r="HXR19" s="325"/>
      <c r="HXS19" s="325"/>
      <c r="HXT19" s="325"/>
      <c r="HXU19" s="325"/>
      <c r="HXV19" s="325"/>
      <c r="HXW19" s="325"/>
      <c r="HXX19" s="325"/>
      <c r="HXY19" s="325"/>
      <c r="HXZ19" s="325"/>
      <c r="HYA19" s="325"/>
      <c r="HYB19" s="325"/>
      <c r="HYC19" s="325"/>
      <c r="HYD19" s="325"/>
      <c r="HYE19" s="325"/>
      <c r="HYF19" s="325"/>
      <c r="HYG19" s="325"/>
      <c r="HYH19" s="325"/>
      <c r="HYI19" s="325"/>
      <c r="HYJ19" s="325"/>
      <c r="HYK19" s="325"/>
      <c r="HYL19" s="325"/>
      <c r="HYM19" s="325"/>
      <c r="HYN19" s="325"/>
      <c r="HYO19" s="325"/>
      <c r="HYP19" s="325"/>
      <c r="HYQ19" s="325"/>
      <c r="HYR19" s="325"/>
      <c r="HYS19" s="325"/>
      <c r="HYT19" s="325"/>
      <c r="HYU19" s="325"/>
      <c r="HYV19" s="325"/>
      <c r="HYW19" s="325"/>
      <c r="HYX19" s="325"/>
      <c r="HYY19" s="325"/>
      <c r="HYZ19" s="325"/>
      <c r="HZA19" s="325"/>
      <c r="HZB19" s="325"/>
      <c r="HZC19" s="325"/>
      <c r="HZD19" s="325"/>
      <c r="HZE19" s="325"/>
      <c r="HZF19" s="325"/>
      <c r="HZG19" s="325"/>
      <c r="HZH19" s="325"/>
      <c r="HZI19" s="325"/>
      <c r="HZJ19" s="325"/>
      <c r="HZK19" s="325"/>
      <c r="HZL19" s="325"/>
      <c r="HZM19" s="325"/>
      <c r="HZN19" s="325"/>
      <c r="HZO19" s="325"/>
      <c r="HZP19" s="325"/>
      <c r="HZQ19" s="325"/>
      <c r="HZR19" s="325"/>
      <c r="HZS19" s="325"/>
      <c r="HZT19" s="325"/>
      <c r="HZU19" s="325"/>
      <c r="HZV19" s="325"/>
      <c r="HZW19" s="325"/>
      <c r="HZX19" s="325"/>
      <c r="HZY19" s="325"/>
      <c r="HZZ19" s="325"/>
      <c r="IAA19" s="325"/>
      <c r="IAB19" s="325"/>
      <c r="IAC19" s="325"/>
      <c r="IAD19" s="325"/>
      <c r="IAE19" s="325"/>
      <c r="IAF19" s="325"/>
      <c r="IAG19" s="325"/>
      <c r="IAH19" s="325"/>
      <c r="IAI19" s="325"/>
      <c r="IAJ19" s="325"/>
      <c r="IAK19" s="325"/>
      <c r="IAL19" s="325"/>
      <c r="IAM19" s="325"/>
      <c r="IAN19" s="325"/>
      <c r="IAO19" s="325"/>
      <c r="IAP19" s="325"/>
      <c r="IAQ19" s="325"/>
      <c r="IAR19" s="325"/>
      <c r="IAS19" s="325"/>
      <c r="IAT19" s="325"/>
      <c r="IAU19" s="325"/>
      <c r="IAV19" s="325"/>
      <c r="IAW19" s="325"/>
      <c r="IAX19" s="325"/>
      <c r="IAY19" s="325"/>
      <c r="IAZ19" s="325"/>
      <c r="IBA19" s="325"/>
      <c r="IBB19" s="325"/>
      <c r="IBC19" s="325"/>
      <c r="IBD19" s="325"/>
      <c r="IBE19" s="325"/>
      <c r="IBF19" s="325"/>
      <c r="IBG19" s="325"/>
      <c r="IBH19" s="325"/>
      <c r="IBI19" s="325"/>
      <c r="IBJ19" s="325"/>
      <c r="IBK19" s="325"/>
      <c r="IBL19" s="325"/>
      <c r="IBM19" s="325"/>
      <c r="IBN19" s="325"/>
      <c r="IBO19" s="325"/>
      <c r="IBP19" s="325"/>
      <c r="IBQ19" s="325"/>
      <c r="IBR19" s="325"/>
      <c r="IBS19" s="325"/>
      <c r="IBT19" s="325"/>
      <c r="IBU19" s="325"/>
      <c r="IBV19" s="325"/>
      <c r="IBW19" s="325"/>
      <c r="IBX19" s="325"/>
      <c r="IBY19" s="325"/>
      <c r="IBZ19" s="325"/>
      <c r="ICA19" s="325"/>
      <c r="ICB19" s="325"/>
      <c r="ICC19" s="325"/>
      <c r="ICD19" s="325"/>
      <c r="ICE19" s="325"/>
      <c r="ICF19" s="325"/>
      <c r="ICG19" s="325"/>
      <c r="ICH19" s="325"/>
      <c r="ICI19" s="325"/>
      <c r="ICJ19" s="325"/>
      <c r="ICK19" s="325"/>
      <c r="ICL19" s="325"/>
      <c r="ICM19" s="325"/>
      <c r="ICN19" s="325"/>
      <c r="ICO19" s="325"/>
      <c r="ICP19" s="325"/>
      <c r="ICQ19" s="325"/>
      <c r="ICR19" s="325"/>
      <c r="ICS19" s="325"/>
      <c r="ICT19" s="325"/>
      <c r="ICU19" s="325"/>
      <c r="ICV19" s="325"/>
      <c r="ICW19" s="325"/>
      <c r="ICX19" s="325"/>
      <c r="ICY19" s="325"/>
      <c r="ICZ19" s="325"/>
      <c r="IDA19" s="325"/>
      <c r="IDB19" s="325"/>
      <c r="IDC19" s="325"/>
      <c r="IDD19" s="325"/>
      <c r="IDE19" s="325"/>
      <c r="IDF19" s="325"/>
      <c r="IDG19" s="325"/>
      <c r="IDH19" s="325"/>
      <c r="IDI19" s="325"/>
      <c r="IDJ19" s="325"/>
      <c r="IDK19" s="325"/>
      <c r="IDL19" s="325"/>
      <c r="IDM19" s="325"/>
      <c r="IDN19" s="325"/>
      <c r="IDO19" s="325"/>
      <c r="IDP19" s="325"/>
      <c r="IDQ19" s="325"/>
      <c r="IDR19" s="325"/>
      <c r="IDS19" s="325"/>
      <c r="IDT19" s="325"/>
      <c r="IDU19" s="325"/>
      <c r="IDV19" s="325"/>
      <c r="IDW19" s="325"/>
      <c r="IDX19" s="325"/>
      <c r="IDY19" s="325"/>
      <c r="IDZ19" s="325"/>
      <c r="IEA19" s="325"/>
      <c r="IEB19" s="325"/>
      <c r="IEC19" s="325"/>
      <c r="IED19" s="325"/>
      <c r="IEE19" s="325"/>
      <c r="IEF19" s="325"/>
      <c r="IEG19" s="325"/>
      <c r="IEH19" s="325"/>
      <c r="IEI19" s="325"/>
      <c r="IEJ19" s="325"/>
      <c r="IEK19" s="325"/>
      <c r="IEL19" s="325"/>
      <c r="IEM19" s="325"/>
      <c r="IEN19" s="325"/>
      <c r="IEO19" s="325"/>
      <c r="IEP19" s="325"/>
      <c r="IEQ19" s="325"/>
      <c r="IER19" s="325"/>
      <c r="IES19" s="325"/>
      <c r="IET19" s="325"/>
      <c r="IEU19" s="325"/>
      <c r="IEV19" s="325"/>
      <c r="IEW19" s="325"/>
      <c r="IEX19" s="325"/>
      <c r="IEY19" s="325"/>
      <c r="IEZ19" s="325"/>
      <c r="IFA19" s="325"/>
      <c r="IFB19" s="325"/>
      <c r="IFC19" s="325"/>
      <c r="IFD19" s="325"/>
      <c r="IFE19" s="325"/>
      <c r="IFF19" s="325"/>
      <c r="IFG19" s="325"/>
      <c r="IFH19" s="325"/>
      <c r="IFI19" s="325"/>
      <c r="IFJ19" s="325"/>
      <c r="IFK19" s="325"/>
      <c r="IFL19" s="325"/>
      <c r="IFM19" s="325"/>
      <c r="IFN19" s="325"/>
      <c r="IFO19" s="325"/>
      <c r="IFP19" s="325"/>
      <c r="IFQ19" s="325"/>
      <c r="IFR19" s="325"/>
      <c r="IFS19" s="325"/>
      <c r="IFT19" s="325"/>
      <c r="IFU19" s="325"/>
      <c r="IFV19" s="325"/>
      <c r="IFW19" s="325"/>
      <c r="IFX19" s="325"/>
      <c r="IFY19" s="325"/>
      <c r="IFZ19" s="325"/>
      <c r="IGA19" s="325"/>
      <c r="IGB19" s="325"/>
      <c r="IGC19" s="325"/>
      <c r="IGD19" s="325"/>
      <c r="IGE19" s="325"/>
      <c r="IGF19" s="325"/>
      <c r="IGG19" s="325"/>
      <c r="IGH19" s="325"/>
      <c r="IGI19" s="325"/>
      <c r="IGJ19" s="325"/>
      <c r="IGK19" s="325"/>
      <c r="IGL19" s="325"/>
      <c r="IGM19" s="325"/>
      <c r="IGN19" s="325"/>
      <c r="IGO19" s="325"/>
      <c r="IGP19" s="325"/>
      <c r="IGQ19" s="325"/>
      <c r="IGR19" s="325"/>
      <c r="IGS19" s="325"/>
      <c r="IGT19" s="325"/>
      <c r="IGU19" s="325"/>
      <c r="IGV19" s="325"/>
      <c r="IGW19" s="325"/>
      <c r="IGX19" s="325"/>
      <c r="IGY19" s="325"/>
      <c r="IGZ19" s="325"/>
      <c r="IHA19" s="325"/>
      <c r="IHB19" s="325"/>
      <c r="IHC19" s="325"/>
      <c r="IHD19" s="325"/>
      <c r="IHE19" s="325"/>
      <c r="IHF19" s="325"/>
      <c r="IHG19" s="325"/>
      <c r="IHH19" s="325"/>
      <c r="IHI19" s="325"/>
      <c r="IHJ19" s="325"/>
      <c r="IHK19" s="325"/>
      <c r="IHL19" s="325"/>
      <c r="IHM19" s="325"/>
      <c r="IHN19" s="325"/>
      <c r="IHO19" s="325"/>
      <c r="IHP19" s="325"/>
      <c r="IHQ19" s="325"/>
      <c r="IHR19" s="325"/>
      <c r="IHS19" s="325"/>
      <c r="IHT19" s="325"/>
      <c r="IHU19" s="325"/>
      <c r="IHV19" s="325"/>
      <c r="IHW19" s="325"/>
      <c r="IHX19" s="325"/>
      <c r="IHY19" s="325"/>
      <c r="IHZ19" s="325"/>
      <c r="IIA19" s="325"/>
      <c r="IIB19" s="325"/>
      <c r="IIC19" s="325"/>
      <c r="IID19" s="325"/>
      <c r="IIE19" s="325"/>
      <c r="IIF19" s="325"/>
      <c r="IIG19" s="325"/>
      <c r="IIH19" s="325"/>
      <c r="III19" s="325"/>
      <c r="IIJ19" s="325"/>
      <c r="IIK19" s="325"/>
      <c r="IIL19" s="325"/>
      <c r="IIM19" s="325"/>
      <c r="IIN19" s="325"/>
      <c r="IIO19" s="325"/>
      <c r="IIP19" s="325"/>
      <c r="IIQ19" s="325"/>
      <c r="IIR19" s="325"/>
      <c r="IIS19" s="325"/>
      <c r="IIT19" s="325"/>
      <c r="IIU19" s="325"/>
      <c r="IIV19" s="325"/>
      <c r="IIW19" s="325"/>
      <c r="IIX19" s="325"/>
      <c r="IIY19" s="325"/>
      <c r="IIZ19" s="325"/>
      <c r="IJA19" s="325"/>
      <c r="IJB19" s="325"/>
      <c r="IJC19" s="325"/>
      <c r="IJD19" s="325"/>
      <c r="IJE19" s="325"/>
      <c r="IJF19" s="325"/>
      <c r="IJG19" s="325"/>
      <c r="IJH19" s="325"/>
      <c r="IJI19" s="325"/>
      <c r="IJJ19" s="325"/>
      <c r="IJK19" s="325"/>
      <c r="IJL19" s="325"/>
      <c r="IJM19" s="325"/>
      <c r="IJN19" s="325"/>
      <c r="IJO19" s="325"/>
      <c r="IJP19" s="325"/>
      <c r="IJQ19" s="325"/>
      <c r="IJR19" s="325"/>
      <c r="IJS19" s="325"/>
      <c r="IJT19" s="325"/>
      <c r="IJU19" s="325"/>
      <c r="IJV19" s="325"/>
      <c r="IJW19" s="325"/>
      <c r="IJX19" s="325"/>
      <c r="IJY19" s="325"/>
      <c r="IJZ19" s="325"/>
      <c r="IKA19" s="325"/>
      <c r="IKB19" s="325"/>
      <c r="IKC19" s="325"/>
      <c r="IKD19" s="325"/>
      <c r="IKE19" s="325"/>
      <c r="IKF19" s="325"/>
      <c r="IKG19" s="325"/>
      <c r="IKH19" s="325"/>
      <c r="IKI19" s="325"/>
      <c r="IKJ19" s="325"/>
      <c r="IKK19" s="325"/>
      <c r="IKL19" s="325"/>
      <c r="IKM19" s="325"/>
      <c r="IKN19" s="325"/>
      <c r="IKO19" s="325"/>
      <c r="IKP19" s="325"/>
      <c r="IKQ19" s="325"/>
      <c r="IKR19" s="325"/>
      <c r="IKS19" s="325"/>
      <c r="IKT19" s="325"/>
      <c r="IKU19" s="325"/>
      <c r="IKV19" s="325"/>
      <c r="IKW19" s="325"/>
      <c r="IKX19" s="325"/>
      <c r="IKY19" s="325"/>
      <c r="IKZ19" s="325"/>
      <c r="ILA19" s="325"/>
      <c r="ILB19" s="325"/>
      <c r="ILC19" s="325"/>
      <c r="ILD19" s="325"/>
      <c r="ILE19" s="325"/>
      <c r="ILF19" s="325"/>
      <c r="ILG19" s="325"/>
      <c r="ILH19" s="325"/>
      <c r="ILI19" s="325"/>
      <c r="ILJ19" s="325"/>
      <c r="ILK19" s="325"/>
      <c r="ILL19" s="325"/>
      <c r="ILM19" s="325"/>
      <c r="ILN19" s="325"/>
      <c r="ILO19" s="325"/>
      <c r="ILP19" s="325"/>
      <c r="ILQ19" s="325"/>
      <c r="ILR19" s="325"/>
      <c r="ILS19" s="325"/>
      <c r="ILT19" s="325"/>
      <c r="ILU19" s="325"/>
      <c r="ILV19" s="325"/>
      <c r="ILW19" s="325"/>
      <c r="ILX19" s="325"/>
      <c r="ILY19" s="325"/>
      <c r="ILZ19" s="325"/>
      <c r="IMA19" s="325"/>
      <c r="IMB19" s="325"/>
      <c r="IMC19" s="325"/>
      <c r="IMD19" s="325"/>
      <c r="IME19" s="325"/>
      <c r="IMF19" s="325"/>
      <c r="IMG19" s="325"/>
      <c r="IMH19" s="325"/>
      <c r="IMI19" s="325"/>
      <c r="IMJ19" s="325"/>
      <c r="IMK19" s="325"/>
      <c r="IML19" s="325"/>
      <c r="IMM19" s="325"/>
      <c r="IMN19" s="325"/>
      <c r="IMO19" s="325"/>
      <c r="IMP19" s="325"/>
      <c r="IMQ19" s="325"/>
      <c r="IMR19" s="325"/>
      <c r="IMS19" s="325"/>
      <c r="IMT19" s="325"/>
      <c r="IMU19" s="325"/>
      <c r="IMV19" s="325"/>
      <c r="IMW19" s="325"/>
      <c r="IMX19" s="325"/>
      <c r="IMY19" s="325"/>
      <c r="IMZ19" s="325"/>
      <c r="INA19" s="325"/>
      <c r="INB19" s="325"/>
      <c r="INC19" s="325"/>
      <c r="IND19" s="325"/>
      <c r="INE19" s="325"/>
      <c r="INF19" s="325"/>
      <c r="ING19" s="325"/>
      <c r="INH19" s="325"/>
      <c r="INI19" s="325"/>
      <c r="INJ19" s="325"/>
      <c r="INK19" s="325"/>
      <c r="INL19" s="325"/>
      <c r="INM19" s="325"/>
      <c r="INN19" s="325"/>
      <c r="INO19" s="325"/>
      <c r="INP19" s="325"/>
      <c r="INQ19" s="325"/>
      <c r="INR19" s="325"/>
      <c r="INS19" s="325"/>
      <c r="INT19" s="325"/>
      <c r="INU19" s="325"/>
      <c r="INV19" s="325"/>
      <c r="INW19" s="325"/>
      <c r="INX19" s="325"/>
      <c r="INY19" s="325"/>
      <c r="INZ19" s="325"/>
      <c r="IOA19" s="325"/>
      <c r="IOB19" s="325"/>
      <c r="IOC19" s="325"/>
      <c r="IOD19" s="325"/>
      <c r="IOE19" s="325"/>
      <c r="IOF19" s="325"/>
      <c r="IOG19" s="325"/>
      <c r="IOH19" s="325"/>
      <c r="IOI19" s="325"/>
      <c r="IOJ19" s="325"/>
      <c r="IOK19" s="325"/>
      <c r="IOL19" s="325"/>
      <c r="IOM19" s="325"/>
      <c r="ION19" s="325"/>
      <c r="IOO19" s="325"/>
      <c r="IOP19" s="325"/>
      <c r="IOQ19" s="325"/>
      <c r="IOR19" s="325"/>
      <c r="IOS19" s="325"/>
      <c r="IOT19" s="325"/>
      <c r="IOU19" s="325"/>
      <c r="IOV19" s="325"/>
      <c r="IOW19" s="325"/>
      <c r="IOX19" s="325"/>
      <c r="IOY19" s="325"/>
      <c r="IOZ19" s="325"/>
      <c r="IPA19" s="325"/>
      <c r="IPB19" s="325"/>
      <c r="IPC19" s="325"/>
      <c r="IPD19" s="325"/>
      <c r="IPE19" s="325"/>
      <c r="IPF19" s="325"/>
      <c r="IPG19" s="325"/>
      <c r="IPH19" s="325"/>
      <c r="IPI19" s="325"/>
      <c r="IPJ19" s="325"/>
      <c r="IPK19" s="325"/>
      <c r="IPL19" s="325"/>
      <c r="IPM19" s="325"/>
      <c r="IPN19" s="325"/>
      <c r="IPO19" s="325"/>
      <c r="IPP19" s="325"/>
      <c r="IPQ19" s="325"/>
      <c r="IPR19" s="325"/>
      <c r="IPS19" s="325"/>
      <c r="IPT19" s="325"/>
      <c r="IPU19" s="325"/>
      <c r="IPV19" s="325"/>
      <c r="IPW19" s="325"/>
      <c r="IPX19" s="325"/>
      <c r="IPY19" s="325"/>
      <c r="IPZ19" s="325"/>
      <c r="IQA19" s="325"/>
      <c r="IQB19" s="325"/>
      <c r="IQC19" s="325"/>
      <c r="IQD19" s="325"/>
      <c r="IQE19" s="325"/>
      <c r="IQF19" s="325"/>
      <c r="IQG19" s="325"/>
      <c r="IQH19" s="325"/>
      <c r="IQI19" s="325"/>
      <c r="IQJ19" s="325"/>
      <c r="IQK19" s="325"/>
      <c r="IQL19" s="325"/>
      <c r="IQM19" s="325"/>
      <c r="IQN19" s="325"/>
      <c r="IQO19" s="325"/>
      <c r="IQP19" s="325"/>
      <c r="IQQ19" s="325"/>
      <c r="IQR19" s="325"/>
      <c r="IQS19" s="325"/>
      <c r="IQT19" s="325"/>
      <c r="IQU19" s="325"/>
      <c r="IQV19" s="325"/>
      <c r="IQW19" s="325"/>
      <c r="IQX19" s="325"/>
      <c r="IQY19" s="325"/>
      <c r="IQZ19" s="325"/>
      <c r="IRA19" s="325"/>
      <c r="IRB19" s="325"/>
      <c r="IRC19" s="325"/>
      <c r="IRD19" s="325"/>
      <c r="IRE19" s="325"/>
      <c r="IRF19" s="325"/>
      <c r="IRG19" s="325"/>
      <c r="IRH19" s="325"/>
      <c r="IRI19" s="325"/>
      <c r="IRJ19" s="325"/>
      <c r="IRK19" s="325"/>
      <c r="IRL19" s="325"/>
      <c r="IRM19" s="325"/>
      <c r="IRN19" s="325"/>
      <c r="IRO19" s="325"/>
      <c r="IRP19" s="325"/>
      <c r="IRQ19" s="325"/>
      <c r="IRR19" s="325"/>
      <c r="IRS19" s="325"/>
      <c r="IRT19" s="325"/>
      <c r="IRU19" s="325"/>
      <c r="IRV19" s="325"/>
      <c r="IRW19" s="325"/>
      <c r="IRX19" s="325"/>
      <c r="IRY19" s="325"/>
      <c r="IRZ19" s="325"/>
      <c r="ISA19" s="325"/>
      <c r="ISB19" s="325"/>
      <c r="ISC19" s="325"/>
      <c r="ISD19" s="325"/>
      <c r="ISE19" s="325"/>
      <c r="ISF19" s="325"/>
      <c r="ISG19" s="325"/>
      <c r="ISH19" s="325"/>
      <c r="ISI19" s="325"/>
      <c r="ISJ19" s="325"/>
      <c r="ISK19" s="325"/>
      <c r="ISL19" s="325"/>
      <c r="ISM19" s="325"/>
      <c r="ISN19" s="325"/>
      <c r="ISO19" s="325"/>
      <c r="ISP19" s="325"/>
      <c r="ISQ19" s="325"/>
      <c r="ISR19" s="325"/>
      <c r="ISS19" s="325"/>
      <c r="IST19" s="325"/>
      <c r="ISU19" s="325"/>
      <c r="ISV19" s="325"/>
      <c r="ISW19" s="325"/>
      <c r="ISX19" s="325"/>
      <c r="ISY19" s="325"/>
      <c r="ISZ19" s="325"/>
      <c r="ITA19" s="325"/>
      <c r="ITB19" s="325"/>
      <c r="ITC19" s="325"/>
      <c r="ITD19" s="325"/>
      <c r="ITE19" s="325"/>
      <c r="ITF19" s="325"/>
      <c r="ITG19" s="325"/>
      <c r="ITH19" s="325"/>
      <c r="ITI19" s="325"/>
      <c r="ITJ19" s="325"/>
      <c r="ITK19" s="325"/>
      <c r="ITL19" s="325"/>
      <c r="ITM19" s="325"/>
      <c r="ITN19" s="325"/>
      <c r="ITO19" s="325"/>
      <c r="ITP19" s="325"/>
      <c r="ITQ19" s="325"/>
      <c r="ITR19" s="325"/>
      <c r="ITS19" s="325"/>
      <c r="ITT19" s="325"/>
      <c r="ITU19" s="325"/>
      <c r="ITV19" s="325"/>
      <c r="ITW19" s="325"/>
      <c r="ITX19" s="325"/>
      <c r="ITY19" s="325"/>
      <c r="ITZ19" s="325"/>
      <c r="IUA19" s="325"/>
      <c r="IUB19" s="325"/>
      <c r="IUC19" s="325"/>
      <c r="IUD19" s="325"/>
      <c r="IUE19" s="325"/>
      <c r="IUF19" s="325"/>
      <c r="IUG19" s="325"/>
      <c r="IUH19" s="325"/>
      <c r="IUI19" s="325"/>
      <c r="IUJ19" s="325"/>
      <c r="IUK19" s="325"/>
      <c r="IUL19" s="325"/>
      <c r="IUM19" s="325"/>
      <c r="IUN19" s="325"/>
      <c r="IUO19" s="325"/>
      <c r="IUP19" s="325"/>
      <c r="IUQ19" s="325"/>
      <c r="IUR19" s="325"/>
      <c r="IUS19" s="325"/>
      <c r="IUT19" s="325"/>
      <c r="IUU19" s="325"/>
      <c r="IUV19" s="325"/>
      <c r="IUW19" s="325"/>
      <c r="IUX19" s="325"/>
      <c r="IUY19" s="325"/>
      <c r="IUZ19" s="325"/>
      <c r="IVA19" s="325"/>
      <c r="IVB19" s="325"/>
      <c r="IVC19" s="325"/>
      <c r="IVD19" s="325"/>
      <c r="IVE19" s="325"/>
      <c r="IVF19" s="325"/>
      <c r="IVG19" s="325"/>
      <c r="IVH19" s="325"/>
      <c r="IVI19" s="325"/>
      <c r="IVJ19" s="325"/>
      <c r="IVK19" s="325"/>
      <c r="IVL19" s="325"/>
      <c r="IVM19" s="325"/>
      <c r="IVN19" s="325"/>
      <c r="IVO19" s="325"/>
      <c r="IVP19" s="325"/>
      <c r="IVQ19" s="325"/>
      <c r="IVR19" s="325"/>
      <c r="IVS19" s="325"/>
      <c r="IVT19" s="325"/>
      <c r="IVU19" s="325"/>
      <c r="IVV19" s="325"/>
      <c r="IVW19" s="325"/>
      <c r="IVX19" s="325"/>
      <c r="IVY19" s="325"/>
      <c r="IVZ19" s="325"/>
      <c r="IWA19" s="325"/>
      <c r="IWB19" s="325"/>
      <c r="IWC19" s="325"/>
      <c r="IWD19" s="325"/>
      <c r="IWE19" s="325"/>
      <c r="IWF19" s="325"/>
      <c r="IWG19" s="325"/>
      <c r="IWH19" s="325"/>
      <c r="IWI19" s="325"/>
      <c r="IWJ19" s="325"/>
      <c r="IWK19" s="325"/>
      <c r="IWL19" s="325"/>
      <c r="IWM19" s="325"/>
      <c r="IWN19" s="325"/>
      <c r="IWO19" s="325"/>
      <c r="IWP19" s="325"/>
      <c r="IWQ19" s="325"/>
      <c r="IWR19" s="325"/>
      <c r="IWS19" s="325"/>
      <c r="IWT19" s="325"/>
      <c r="IWU19" s="325"/>
      <c r="IWV19" s="325"/>
      <c r="IWW19" s="325"/>
      <c r="IWX19" s="325"/>
      <c r="IWY19" s="325"/>
      <c r="IWZ19" s="325"/>
      <c r="IXA19" s="325"/>
      <c r="IXB19" s="325"/>
      <c r="IXC19" s="325"/>
      <c r="IXD19" s="325"/>
      <c r="IXE19" s="325"/>
      <c r="IXF19" s="325"/>
      <c r="IXG19" s="325"/>
      <c r="IXH19" s="325"/>
      <c r="IXI19" s="325"/>
      <c r="IXJ19" s="325"/>
      <c r="IXK19" s="325"/>
      <c r="IXL19" s="325"/>
      <c r="IXM19" s="325"/>
      <c r="IXN19" s="325"/>
      <c r="IXO19" s="325"/>
      <c r="IXP19" s="325"/>
      <c r="IXQ19" s="325"/>
      <c r="IXR19" s="325"/>
      <c r="IXS19" s="325"/>
      <c r="IXT19" s="325"/>
      <c r="IXU19" s="325"/>
      <c r="IXV19" s="325"/>
      <c r="IXW19" s="325"/>
      <c r="IXX19" s="325"/>
      <c r="IXY19" s="325"/>
      <c r="IXZ19" s="325"/>
      <c r="IYA19" s="325"/>
      <c r="IYB19" s="325"/>
      <c r="IYC19" s="325"/>
      <c r="IYD19" s="325"/>
      <c r="IYE19" s="325"/>
      <c r="IYF19" s="325"/>
      <c r="IYG19" s="325"/>
      <c r="IYH19" s="325"/>
      <c r="IYI19" s="325"/>
      <c r="IYJ19" s="325"/>
      <c r="IYK19" s="325"/>
      <c r="IYL19" s="325"/>
      <c r="IYM19" s="325"/>
      <c r="IYN19" s="325"/>
      <c r="IYO19" s="325"/>
      <c r="IYP19" s="325"/>
      <c r="IYQ19" s="325"/>
      <c r="IYR19" s="325"/>
      <c r="IYS19" s="325"/>
      <c r="IYT19" s="325"/>
      <c r="IYU19" s="325"/>
      <c r="IYV19" s="325"/>
      <c r="IYW19" s="325"/>
      <c r="IYX19" s="325"/>
      <c r="IYY19" s="325"/>
      <c r="IYZ19" s="325"/>
      <c r="IZA19" s="325"/>
      <c r="IZB19" s="325"/>
      <c r="IZC19" s="325"/>
      <c r="IZD19" s="325"/>
      <c r="IZE19" s="325"/>
      <c r="IZF19" s="325"/>
      <c r="IZG19" s="325"/>
      <c r="IZH19" s="325"/>
      <c r="IZI19" s="325"/>
      <c r="IZJ19" s="325"/>
      <c r="IZK19" s="325"/>
      <c r="IZL19" s="325"/>
      <c r="IZM19" s="325"/>
      <c r="IZN19" s="325"/>
      <c r="IZO19" s="325"/>
      <c r="IZP19" s="325"/>
      <c r="IZQ19" s="325"/>
      <c r="IZR19" s="325"/>
      <c r="IZS19" s="325"/>
      <c r="IZT19" s="325"/>
      <c r="IZU19" s="325"/>
      <c r="IZV19" s="325"/>
      <c r="IZW19" s="325"/>
      <c r="IZX19" s="325"/>
      <c r="IZY19" s="325"/>
      <c r="IZZ19" s="325"/>
      <c r="JAA19" s="325"/>
      <c r="JAB19" s="325"/>
      <c r="JAC19" s="325"/>
      <c r="JAD19" s="325"/>
      <c r="JAE19" s="325"/>
      <c r="JAF19" s="325"/>
      <c r="JAG19" s="325"/>
      <c r="JAH19" s="325"/>
      <c r="JAI19" s="325"/>
      <c r="JAJ19" s="325"/>
      <c r="JAK19" s="325"/>
      <c r="JAL19" s="325"/>
      <c r="JAM19" s="325"/>
      <c r="JAN19" s="325"/>
      <c r="JAO19" s="325"/>
      <c r="JAP19" s="325"/>
      <c r="JAQ19" s="325"/>
      <c r="JAR19" s="325"/>
      <c r="JAS19" s="325"/>
      <c r="JAT19" s="325"/>
      <c r="JAU19" s="325"/>
      <c r="JAV19" s="325"/>
      <c r="JAW19" s="325"/>
      <c r="JAX19" s="325"/>
      <c r="JAY19" s="325"/>
      <c r="JAZ19" s="325"/>
      <c r="JBA19" s="325"/>
      <c r="JBB19" s="325"/>
      <c r="JBC19" s="325"/>
      <c r="JBD19" s="325"/>
      <c r="JBE19" s="325"/>
      <c r="JBF19" s="325"/>
      <c r="JBG19" s="325"/>
      <c r="JBH19" s="325"/>
      <c r="JBI19" s="325"/>
      <c r="JBJ19" s="325"/>
      <c r="JBK19" s="325"/>
      <c r="JBL19" s="325"/>
      <c r="JBM19" s="325"/>
      <c r="JBN19" s="325"/>
      <c r="JBO19" s="325"/>
      <c r="JBP19" s="325"/>
      <c r="JBQ19" s="325"/>
      <c r="JBR19" s="325"/>
      <c r="JBS19" s="325"/>
      <c r="JBT19" s="325"/>
      <c r="JBU19" s="325"/>
      <c r="JBV19" s="325"/>
      <c r="JBW19" s="325"/>
      <c r="JBX19" s="325"/>
      <c r="JBY19" s="325"/>
      <c r="JBZ19" s="325"/>
      <c r="JCA19" s="325"/>
      <c r="JCB19" s="325"/>
      <c r="JCC19" s="325"/>
      <c r="JCD19" s="325"/>
      <c r="JCE19" s="325"/>
      <c r="JCF19" s="325"/>
      <c r="JCG19" s="325"/>
      <c r="JCH19" s="325"/>
      <c r="JCI19" s="325"/>
      <c r="JCJ19" s="325"/>
      <c r="JCK19" s="325"/>
      <c r="JCL19" s="325"/>
      <c r="JCM19" s="325"/>
      <c r="JCN19" s="325"/>
      <c r="JCO19" s="325"/>
      <c r="JCP19" s="325"/>
      <c r="JCQ19" s="325"/>
      <c r="JCR19" s="325"/>
      <c r="JCS19" s="325"/>
      <c r="JCT19" s="325"/>
      <c r="JCU19" s="325"/>
      <c r="JCV19" s="325"/>
      <c r="JCW19" s="325"/>
      <c r="JCX19" s="325"/>
      <c r="JCY19" s="325"/>
      <c r="JCZ19" s="325"/>
      <c r="JDA19" s="325"/>
      <c r="JDB19" s="325"/>
      <c r="JDC19" s="325"/>
      <c r="JDD19" s="325"/>
      <c r="JDE19" s="325"/>
      <c r="JDF19" s="325"/>
      <c r="JDG19" s="325"/>
      <c r="JDH19" s="325"/>
      <c r="JDI19" s="325"/>
      <c r="JDJ19" s="325"/>
      <c r="JDK19" s="325"/>
      <c r="JDL19" s="325"/>
      <c r="JDM19" s="325"/>
      <c r="JDN19" s="325"/>
      <c r="JDO19" s="325"/>
      <c r="JDP19" s="325"/>
      <c r="JDQ19" s="325"/>
      <c r="JDR19" s="325"/>
      <c r="JDS19" s="325"/>
      <c r="JDT19" s="325"/>
      <c r="JDU19" s="325"/>
      <c r="JDV19" s="325"/>
      <c r="JDW19" s="325"/>
      <c r="JDX19" s="325"/>
      <c r="JDY19" s="325"/>
      <c r="JDZ19" s="325"/>
      <c r="JEA19" s="325"/>
      <c r="JEB19" s="325"/>
      <c r="JEC19" s="325"/>
      <c r="JED19" s="325"/>
      <c r="JEE19" s="325"/>
      <c r="JEF19" s="325"/>
      <c r="JEG19" s="325"/>
      <c r="JEH19" s="325"/>
      <c r="JEI19" s="325"/>
      <c r="JEJ19" s="325"/>
      <c r="JEK19" s="325"/>
      <c r="JEL19" s="325"/>
      <c r="JEM19" s="325"/>
      <c r="JEN19" s="325"/>
      <c r="JEO19" s="325"/>
      <c r="JEP19" s="325"/>
      <c r="JEQ19" s="325"/>
      <c r="JER19" s="325"/>
      <c r="JES19" s="325"/>
      <c r="JET19" s="325"/>
      <c r="JEU19" s="325"/>
      <c r="JEV19" s="325"/>
      <c r="JEW19" s="325"/>
      <c r="JEX19" s="325"/>
      <c r="JEY19" s="325"/>
      <c r="JEZ19" s="325"/>
      <c r="JFA19" s="325"/>
      <c r="JFB19" s="325"/>
      <c r="JFC19" s="325"/>
      <c r="JFD19" s="325"/>
      <c r="JFE19" s="325"/>
      <c r="JFF19" s="325"/>
      <c r="JFG19" s="325"/>
      <c r="JFH19" s="325"/>
      <c r="JFI19" s="325"/>
      <c r="JFJ19" s="325"/>
      <c r="JFK19" s="325"/>
      <c r="JFL19" s="325"/>
      <c r="JFM19" s="325"/>
      <c r="JFN19" s="325"/>
      <c r="JFO19" s="325"/>
      <c r="JFP19" s="325"/>
      <c r="JFQ19" s="325"/>
      <c r="JFR19" s="325"/>
      <c r="JFS19" s="325"/>
      <c r="JFT19" s="325"/>
      <c r="JFU19" s="325"/>
      <c r="JFV19" s="325"/>
      <c r="JFW19" s="325"/>
      <c r="JFX19" s="325"/>
      <c r="JFY19" s="325"/>
      <c r="JFZ19" s="325"/>
      <c r="JGA19" s="325"/>
      <c r="JGB19" s="325"/>
      <c r="JGC19" s="325"/>
      <c r="JGD19" s="325"/>
      <c r="JGE19" s="325"/>
      <c r="JGF19" s="325"/>
      <c r="JGG19" s="325"/>
      <c r="JGH19" s="325"/>
      <c r="JGI19" s="325"/>
      <c r="JGJ19" s="325"/>
      <c r="JGK19" s="325"/>
      <c r="JGL19" s="325"/>
      <c r="JGM19" s="325"/>
      <c r="JGN19" s="325"/>
      <c r="JGO19" s="325"/>
      <c r="JGP19" s="325"/>
      <c r="JGQ19" s="325"/>
      <c r="JGR19" s="325"/>
      <c r="JGS19" s="325"/>
      <c r="JGT19" s="325"/>
      <c r="JGU19" s="325"/>
      <c r="JGV19" s="325"/>
      <c r="JGW19" s="325"/>
      <c r="JGX19" s="325"/>
      <c r="JGY19" s="325"/>
      <c r="JGZ19" s="325"/>
      <c r="JHA19" s="325"/>
      <c r="JHB19" s="325"/>
      <c r="JHC19" s="325"/>
      <c r="JHD19" s="325"/>
      <c r="JHE19" s="325"/>
      <c r="JHF19" s="325"/>
      <c r="JHG19" s="325"/>
      <c r="JHH19" s="325"/>
      <c r="JHI19" s="325"/>
      <c r="JHJ19" s="325"/>
      <c r="JHK19" s="325"/>
      <c r="JHL19" s="325"/>
      <c r="JHM19" s="325"/>
      <c r="JHN19" s="325"/>
      <c r="JHO19" s="325"/>
      <c r="JHP19" s="325"/>
      <c r="JHQ19" s="325"/>
      <c r="JHR19" s="325"/>
      <c r="JHS19" s="325"/>
      <c r="JHT19" s="325"/>
      <c r="JHU19" s="325"/>
      <c r="JHV19" s="325"/>
      <c r="JHW19" s="325"/>
      <c r="JHX19" s="325"/>
      <c r="JHY19" s="325"/>
      <c r="JHZ19" s="325"/>
      <c r="JIA19" s="325"/>
      <c r="JIB19" s="325"/>
      <c r="JIC19" s="325"/>
      <c r="JID19" s="325"/>
      <c r="JIE19" s="325"/>
      <c r="JIF19" s="325"/>
      <c r="JIG19" s="325"/>
      <c r="JIH19" s="325"/>
      <c r="JII19" s="325"/>
      <c r="JIJ19" s="325"/>
      <c r="JIK19" s="325"/>
      <c r="JIL19" s="325"/>
      <c r="JIM19" s="325"/>
      <c r="JIN19" s="325"/>
      <c r="JIO19" s="325"/>
      <c r="JIP19" s="325"/>
      <c r="JIQ19" s="325"/>
      <c r="JIR19" s="325"/>
      <c r="JIS19" s="325"/>
      <c r="JIT19" s="325"/>
      <c r="JIU19" s="325"/>
      <c r="JIV19" s="325"/>
      <c r="JIW19" s="325"/>
      <c r="JIX19" s="325"/>
      <c r="JIY19" s="325"/>
      <c r="JIZ19" s="325"/>
      <c r="JJA19" s="325"/>
      <c r="JJB19" s="325"/>
      <c r="JJC19" s="325"/>
      <c r="JJD19" s="325"/>
      <c r="JJE19" s="325"/>
      <c r="JJF19" s="325"/>
      <c r="JJG19" s="325"/>
      <c r="JJH19" s="325"/>
      <c r="JJI19" s="325"/>
      <c r="JJJ19" s="325"/>
      <c r="JJK19" s="325"/>
      <c r="JJL19" s="325"/>
      <c r="JJM19" s="325"/>
      <c r="JJN19" s="325"/>
      <c r="JJO19" s="325"/>
      <c r="JJP19" s="325"/>
      <c r="JJQ19" s="325"/>
      <c r="JJR19" s="325"/>
      <c r="JJS19" s="325"/>
      <c r="JJT19" s="325"/>
      <c r="JJU19" s="325"/>
      <c r="JJV19" s="325"/>
      <c r="JJW19" s="325"/>
      <c r="JJX19" s="325"/>
      <c r="JJY19" s="325"/>
      <c r="JJZ19" s="325"/>
      <c r="JKA19" s="325"/>
      <c r="JKB19" s="325"/>
      <c r="JKC19" s="325"/>
      <c r="JKD19" s="325"/>
      <c r="JKE19" s="325"/>
      <c r="JKF19" s="325"/>
      <c r="JKG19" s="325"/>
      <c r="JKH19" s="325"/>
      <c r="JKI19" s="325"/>
      <c r="JKJ19" s="325"/>
      <c r="JKK19" s="325"/>
      <c r="JKL19" s="325"/>
      <c r="JKM19" s="325"/>
      <c r="JKN19" s="325"/>
      <c r="JKO19" s="325"/>
      <c r="JKP19" s="325"/>
      <c r="JKQ19" s="325"/>
      <c r="JKR19" s="325"/>
      <c r="JKS19" s="325"/>
      <c r="JKT19" s="325"/>
      <c r="JKU19" s="325"/>
      <c r="JKV19" s="325"/>
      <c r="JKW19" s="325"/>
      <c r="JKX19" s="325"/>
      <c r="JKY19" s="325"/>
      <c r="JKZ19" s="325"/>
      <c r="JLA19" s="325"/>
      <c r="JLB19" s="325"/>
      <c r="JLC19" s="325"/>
      <c r="JLD19" s="325"/>
      <c r="JLE19" s="325"/>
      <c r="JLF19" s="325"/>
      <c r="JLG19" s="325"/>
      <c r="JLH19" s="325"/>
      <c r="JLI19" s="325"/>
      <c r="JLJ19" s="325"/>
      <c r="JLK19" s="325"/>
      <c r="JLL19" s="325"/>
      <c r="JLM19" s="325"/>
      <c r="JLN19" s="325"/>
      <c r="JLO19" s="325"/>
      <c r="JLP19" s="325"/>
      <c r="JLQ19" s="325"/>
      <c r="JLR19" s="325"/>
      <c r="JLS19" s="325"/>
      <c r="JLT19" s="325"/>
      <c r="JLU19" s="325"/>
      <c r="JLV19" s="325"/>
      <c r="JLW19" s="325"/>
      <c r="JLX19" s="325"/>
      <c r="JLY19" s="325"/>
      <c r="JLZ19" s="325"/>
      <c r="JMA19" s="325"/>
      <c r="JMB19" s="325"/>
      <c r="JMC19" s="325"/>
      <c r="JMD19" s="325"/>
      <c r="JME19" s="325"/>
      <c r="JMF19" s="325"/>
      <c r="JMG19" s="325"/>
      <c r="JMH19" s="325"/>
      <c r="JMI19" s="325"/>
      <c r="JMJ19" s="325"/>
      <c r="JMK19" s="325"/>
      <c r="JML19" s="325"/>
      <c r="JMM19" s="325"/>
      <c r="JMN19" s="325"/>
      <c r="JMO19" s="325"/>
      <c r="JMP19" s="325"/>
      <c r="JMQ19" s="325"/>
      <c r="JMR19" s="325"/>
      <c r="JMS19" s="325"/>
      <c r="JMT19" s="325"/>
      <c r="JMU19" s="325"/>
      <c r="JMV19" s="325"/>
      <c r="JMW19" s="325"/>
      <c r="JMX19" s="325"/>
      <c r="JMY19" s="325"/>
      <c r="JMZ19" s="325"/>
      <c r="JNA19" s="325"/>
      <c r="JNB19" s="325"/>
      <c r="JNC19" s="325"/>
      <c r="JND19" s="325"/>
      <c r="JNE19" s="325"/>
      <c r="JNF19" s="325"/>
      <c r="JNG19" s="325"/>
      <c r="JNH19" s="325"/>
      <c r="JNI19" s="325"/>
      <c r="JNJ19" s="325"/>
      <c r="JNK19" s="325"/>
      <c r="JNL19" s="325"/>
      <c r="JNM19" s="325"/>
      <c r="JNN19" s="325"/>
      <c r="JNO19" s="325"/>
      <c r="JNP19" s="325"/>
      <c r="JNQ19" s="325"/>
      <c r="JNR19" s="325"/>
      <c r="JNS19" s="325"/>
      <c r="JNT19" s="325"/>
      <c r="JNU19" s="325"/>
      <c r="JNV19" s="325"/>
      <c r="JNW19" s="325"/>
      <c r="JNX19" s="325"/>
      <c r="JNY19" s="325"/>
      <c r="JNZ19" s="325"/>
      <c r="JOA19" s="325"/>
      <c r="JOB19" s="325"/>
      <c r="JOC19" s="325"/>
      <c r="JOD19" s="325"/>
      <c r="JOE19" s="325"/>
      <c r="JOF19" s="325"/>
      <c r="JOG19" s="325"/>
      <c r="JOH19" s="325"/>
      <c r="JOI19" s="325"/>
      <c r="JOJ19" s="325"/>
      <c r="JOK19" s="325"/>
      <c r="JOL19" s="325"/>
      <c r="JOM19" s="325"/>
      <c r="JON19" s="325"/>
      <c r="JOO19" s="325"/>
      <c r="JOP19" s="325"/>
      <c r="JOQ19" s="325"/>
      <c r="JOR19" s="325"/>
      <c r="JOS19" s="325"/>
      <c r="JOT19" s="325"/>
      <c r="JOU19" s="325"/>
      <c r="JOV19" s="325"/>
      <c r="JOW19" s="325"/>
      <c r="JOX19" s="325"/>
      <c r="JOY19" s="325"/>
      <c r="JOZ19" s="325"/>
      <c r="JPA19" s="325"/>
      <c r="JPB19" s="325"/>
      <c r="JPC19" s="325"/>
      <c r="JPD19" s="325"/>
      <c r="JPE19" s="325"/>
      <c r="JPF19" s="325"/>
      <c r="JPG19" s="325"/>
      <c r="JPH19" s="325"/>
      <c r="JPI19" s="325"/>
      <c r="JPJ19" s="325"/>
      <c r="JPK19" s="325"/>
      <c r="JPL19" s="325"/>
      <c r="JPM19" s="325"/>
      <c r="JPN19" s="325"/>
      <c r="JPO19" s="325"/>
      <c r="JPP19" s="325"/>
      <c r="JPQ19" s="325"/>
      <c r="JPR19" s="325"/>
      <c r="JPS19" s="325"/>
      <c r="JPT19" s="325"/>
      <c r="JPU19" s="325"/>
      <c r="JPV19" s="325"/>
      <c r="JPW19" s="325"/>
      <c r="JPX19" s="325"/>
      <c r="JPY19" s="325"/>
      <c r="JPZ19" s="325"/>
      <c r="JQA19" s="325"/>
      <c r="JQB19" s="325"/>
      <c r="JQC19" s="325"/>
      <c r="JQD19" s="325"/>
      <c r="JQE19" s="325"/>
      <c r="JQF19" s="325"/>
      <c r="JQG19" s="325"/>
      <c r="JQH19" s="325"/>
      <c r="JQI19" s="325"/>
      <c r="JQJ19" s="325"/>
      <c r="JQK19" s="325"/>
      <c r="JQL19" s="325"/>
      <c r="JQM19" s="325"/>
      <c r="JQN19" s="325"/>
      <c r="JQO19" s="325"/>
      <c r="JQP19" s="325"/>
      <c r="JQQ19" s="325"/>
      <c r="JQR19" s="325"/>
      <c r="JQS19" s="325"/>
      <c r="JQT19" s="325"/>
      <c r="JQU19" s="325"/>
      <c r="JQV19" s="325"/>
      <c r="JQW19" s="325"/>
      <c r="JQX19" s="325"/>
      <c r="JQY19" s="325"/>
      <c r="JQZ19" s="325"/>
      <c r="JRA19" s="325"/>
      <c r="JRB19" s="325"/>
      <c r="JRC19" s="325"/>
      <c r="JRD19" s="325"/>
      <c r="JRE19" s="325"/>
      <c r="JRF19" s="325"/>
      <c r="JRG19" s="325"/>
      <c r="JRH19" s="325"/>
      <c r="JRI19" s="325"/>
      <c r="JRJ19" s="325"/>
      <c r="JRK19" s="325"/>
      <c r="JRL19" s="325"/>
      <c r="JRM19" s="325"/>
      <c r="JRN19" s="325"/>
      <c r="JRO19" s="325"/>
      <c r="JRP19" s="325"/>
      <c r="JRQ19" s="325"/>
      <c r="JRR19" s="325"/>
      <c r="JRS19" s="325"/>
      <c r="JRT19" s="325"/>
      <c r="JRU19" s="325"/>
      <c r="JRV19" s="325"/>
      <c r="JRW19" s="325"/>
      <c r="JRX19" s="325"/>
      <c r="JRY19" s="325"/>
      <c r="JRZ19" s="325"/>
      <c r="JSA19" s="325"/>
      <c r="JSB19" s="325"/>
      <c r="JSC19" s="325"/>
      <c r="JSD19" s="325"/>
      <c r="JSE19" s="325"/>
      <c r="JSF19" s="325"/>
      <c r="JSG19" s="325"/>
      <c r="JSH19" s="325"/>
      <c r="JSI19" s="325"/>
      <c r="JSJ19" s="325"/>
      <c r="JSK19" s="325"/>
      <c r="JSL19" s="325"/>
      <c r="JSM19" s="325"/>
      <c r="JSN19" s="325"/>
      <c r="JSO19" s="325"/>
      <c r="JSP19" s="325"/>
      <c r="JSQ19" s="325"/>
      <c r="JSR19" s="325"/>
      <c r="JSS19" s="325"/>
      <c r="JST19" s="325"/>
      <c r="JSU19" s="325"/>
      <c r="JSV19" s="325"/>
      <c r="JSW19" s="325"/>
      <c r="JSX19" s="325"/>
      <c r="JSY19" s="325"/>
      <c r="JSZ19" s="325"/>
      <c r="JTA19" s="325"/>
      <c r="JTB19" s="325"/>
      <c r="JTC19" s="325"/>
      <c r="JTD19" s="325"/>
      <c r="JTE19" s="325"/>
      <c r="JTF19" s="325"/>
      <c r="JTG19" s="325"/>
      <c r="JTH19" s="325"/>
      <c r="JTI19" s="325"/>
      <c r="JTJ19" s="325"/>
      <c r="JTK19" s="325"/>
      <c r="JTL19" s="325"/>
      <c r="JTM19" s="325"/>
      <c r="JTN19" s="325"/>
      <c r="JTO19" s="325"/>
      <c r="JTP19" s="325"/>
      <c r="JTQ19" s="325"/>
      <c r="JTR19" s="325"/>
      <c r="JTS19" s="325"/>
      <c r="JTT19" s="325"/>
      <c r="JTU19" s="325"/>
      <c r="JTV19" s="325"/>
      <c r="JTW19" s="325"/>
      <c r="JTX19" s="325"/>
      <c r="JTY19" s="325"/>
      <c r="JTZ19" s="325"/>
      <c r="JUA19" s="325"/>
      <c r="JUB19" s="325"/>
      <c r="JUC19" s="325"/>
      <c r="JUD19" s="325"/>
      <c r="JUE19" s="325"/>
      <c r="JUF19" s="325"/>
      <c r="JUG19" s="325"/>
      <c r="JUH19" s="325"/>
      <c r="JUI19" s="325"/>
      <c r="JUJ19" s="325"/>
      <c r="JUK19" s="325"/>
      <c r="JUL19" s="325"/>
      <c r="JUM19" s="325"/>
      <c r="JUN19" s="325"/>
      <c r="JUO19" s="325"/>
      <c r="JUP19" s="325"/>
      <c r="JUQ19" s="325"/>
      <c r="JUR19" s="325"/>
      <c r="JUS19" s="325"/>
      <c r="JUT19" s="325"/>
      <c r="JUU19" s="325"/>
      <c r="JUV19" s="325"/>
      <c r="JUW19" s="325"/>
      <c r="JUX19" s="325"/>
      <c r="JUY19" s="325"/>
      <c r="JUZ19" s="325"/>
      <c r="JVA19" s="325"/>
      <c r="JVB19" s="325"/>
      <c r="JVC19" s="325"/>
      <c r="JVD19" s="325"/>
      <c r="JVE19" s="325"/>
      <c r="JVF19" s="325"/>
      <c r="JVG19" s="325"/>
      <c r="JVH19" s="325"/>
      <c r="JVI19" s="325"/>
      <c r="JVJ19" s="325"/>
      <c r="JVK19" s="325"/>
      <c r="JVL19" s="325"/>
      <c r="JVM19" s="325"/>
      <c r="JVN19" s="325"/>
      <c r="JVO19" s="325"/>
      <c r="JVP19" s="325"/>
      <c r="JVQ19" s="325"/>
      <c r="JVR19" s="325"/>
      <c r="JVS19" s="325"/>
      <c r="JVT19" s="325"/>
      <c r="JVU19" s="325"/>
      <c r="JVV19" s="325"/>
      <c r="JVW19" s="325"/>
      <c r="JVX19" s="325"/>
      <c r="JVY19" s="325"/>
      <c r="JVZ19" s="325"/>
      <c r="JWA19" s="325"/>
      <c r="JWB19" s="325"/>
      <c r="JWC19" s="325"/>
      <c r="JWD19" s="325"/>
      <c r="JWE19" s="325"/>
      <c r="JWF19" s="325"/>
      <c r="JWG19" s="325"/>
      <c r="JWH19" s="325"/>
      <c r="JWI19" s="325"/>
      <c r="JWJ19" s="325"/>
      <c r="JWK19" s="325"/>
      <c r="JWL19" s="325"/>
      <c r="JWM19" s="325"/>
      <c r="JWN19" s="325"/>
      <c r="JWO19" s="325"/>
      <c r="JWP19" s="325"/>
      <c r="JWQ19" s="325"/>
      <c r="JWR19" s="325"/>
      <c r="JWS19" s="325"/>
      <c r="JWT19" s="325"/>
      <c r="JWU19" s="325"/>
      <c r="JWV19" s="325"/>
      <c r="JWW19" s="325"/>
      <c r="JWX19" s="325"/>
      <c r="JWY19" s="325"/>
      <c r="JWZ19" s="325"/>
      <c r="JXA19" s="325"/>
      <c r="JXB19" s="325"/>
      <c r="JXC19" s="325"/>
      <c r="JXD19" s="325"/>
      <c r="JXE19" s="325"/>
      <c r="JXF19" s="325"/>
      <c r="JXG19" s="325"/>
      <c r="JXH19" s="325"/>
      <c r="JXI19" s="325"/>
      <c r="JXJ19" s="325"/>
      <c r="JXK19" s="325"/>
      <c r="JXL19" s="325"/>
      <c r="JXM19" s="325"/>
      <c r="JXN19" s="325"/>
      <c r="JXO19" s="325"/>
      <c r="JXP19" s="325"/>
      <c r="JXQ19" s="325"/>
      <c r="JXR19" s="325"/>
      <c r="JXS19" s="325"/>
      <c r="JXT19" s="325"/>
      <c r="JXU19" s="325"/>
      <c r="JXV19" s="325"/>
      <c r="JXW19" s="325"/>
      <c r="JXX19" s="325"/>
      <c r="JXY19" s="325"/>
      <c r="JXZ19" s="325"/>
      <c r="JYA19" s="325"/>
      <c r="JYB19" s="325"/>
      <c r="JYC19" s="325"/>
      <c r="JYD19" s="325"/>
      <c r="JYE19" s="325"/>
      <c r="JYF19" s="325"/>
      <c r="JYG19" s="325"/>
      <c r="JYH19" s="325"/>
      <c r="JYI19" s="325"/>
      <c r="JYJ19" s="325"/>
      <c r="JYK19" s="325"/>
      <c r="JYL19" s="325"/>
      <c r="JYM19" s="325"/>
      <c r="JYN19" s="325"/>
      <c r="JYO19" s="325"/>
      <c r="JYP19" s="325"/>
      <c r="JYQ19" s="325"/>
      <c r="JYR19" s="325"/>
      <c r="JYS19" s="325"/>
      <c r="JYT19" s="325"/>
      <c r="JYU19" s="325"/>
      <c r="JYV19" s="325"/>
      <c r="JYW19" s="325"/>
      <c r="JYX19" s="325"/>
      <c r="JYY19" s="325"/>
      <c r="JYZ19" s="325"/>
      <c r="JZA19" s="325"/>
      <c r="JZB19" s="325"/>
      <c r="JZC19" s="325"/>
      <c r="JZD19" s="325"/>
      <c r="JZE19" s="325"/>
      <c r="JZF19" s="325"/>
      <c r="JZG19" s="325"/>
      <c r="JZH19" s="325"/>
      <c r="JZI19" s="325"/>
      <c r="JZJ19" s="325"/>
      <c r="JZK19" s="325"/>
      <c r="JZL19" s="325"/>
      <c r="JZM19" s="325"/>
      <c r="JZN19" s="325"/>
      <c r="JZO19" s="325"/>
      <c r="JZP19" s="325"/>
      <c r="JZQ19" s="325"/>
      <c r="JZR19" s="325"/>
      <c r="JZS19" s="325"/>
      <c r="JZT19" s="325"/>
      <c r="JZU19" s="325"/>
      <c r="JZV19" s="325"/>
      <c r="JZW19" s="325"/>
      <c r="JZX19" s="325"/>
      <c r="JZY19" s="325"/>
      <c r="JZZ19" s="325"/>
      <c r="KAA19" s="325"/>
      <c r="KAB19" s="325"/>
      <c r="KAC19" s="325"/>
      <c r="KAD19" s="325"/>
      <c r="KAE19" s="325"/>
      <c r="KAF19" s="325"/>
      <c r="KAG19" s="325"/>
      <c r="KAH19" s="325"/>
      <c r="KAI19" s="325"/>
      <c r="KAJ19" s="325"/>
      <c r="KAK19" s="325"/>
      <c r="KAL19" s="325"/>
      <c r="KAM19" s="325"/>
      <c r="KAN19" s="325"/>
      <c r="KAO19" s="325"/>
      <c r="KAP19" s="325"/>
      <c r="KAQ19" s="325"/>
      <c r="KAR19" s="325"/>
      <c r="KAS19" s="325"/>
      <c r="KAT19" s="325"/>
      <c r="KAU19" s="325"/>
      <c r="KAV19" s="325"/>
      <c r="KAW19" s="325"/>
      <c r="KAX19" s="325"/>
      <c r="KAY19" s="325"/>
      <c r="KAZ19" s="325"/>
      <c r="KBA19" s="325"/>
      <c r="KBB19" s="325"/>
      <c r="KBC19" s="325"/>
      <c r="KBD19" s="325"/>
      <c r="KBE19" s="325"/>
      <c r="KBF19" s="325"/>
      <c r="KBG19" s="325"/>
      <c r="KBH19" s="325"/>
      <c r="KBI19" s="325"/>
      <c r="KBJ19" s="325"/>
      <c r="KBK19" s="325"/>
      <c r="KBL19" s="325"/>
      <c r="KBM19" s="325"/>
      <c r="KBN19" s="325"/>
      <c r="KBO19" s="325"/>
      <c r="KBP19" s="325"/>
      <c r="KBQ19" s="325"/>
      <c r="KBR19" s="325"/>
      <c r="KBS19" s="325"/>
      <c r="KBT19" s="325"/>
      <c r="KBU19" s="325"/>
      <c r="KBV19" s="325"/>
      <c r="KBW19" s="325"/>
      <c r="KBX19" s="325"/>
      <c r="KBY19" s="325"/>
      <c r="KBZ19" s="325"/>
      <c r="KCA19" s="325"/>
      <c r="KCB19" s="325"/>
      <c r="KCC19" s="325"/>
      <c r="KCD19" s="325"/>
      <c r="KCE19" s="325"/>
      <c r="KCF19" s="325"/>
      <c r="KCG19" s="325"/>
      <c r="KCH19" s="325"/>
      <c r="KCI19" s="325"/>
      <c r="KCJ19" s="325"/>
      <c r="KCK19" s="325"/>
      <c r="KCL19" s="325"/>
      <c r="KCM19" s="325"/>
      <c r="KCN19" s="325"/>
      <c r="KCO19" s="325"/>
      <c r="KCP19" s="325"/>
      <c r="KCQ19" s="325"/>
      <c r="KCR19" s="325"/>
      <c r="KCS19" s="325"/>
      <c r="KCT19" s="325"/>
      <c r="KCU19" s="325"/>
      <c r="KCV19" s="325"/>
      <c r="KCW19" s="325"/>
      <c r="KCX19" s="325"/>
      <c r="KCY19" s="325"/>
      <c r="KCZ19" s="325"/>
      <c r="KDA19" s="325"/>
      <c r="KDB19" s="325"/>
      <c r="KDC19" s="325"/>
      <c r="KDD19" s="325"/>
      <c r="KDE19" s="325"/>
      <c r="KDF19" s="325"/>
      <c r="KDG19" s="325"/>
      <c r="KDH19" s="325"/>
      <c r="KDI19" s="325"/>
      <c r="KDJ19" s="325"/>
      <c r="KDK19" s="325"/>
      <c r="KDL19" s="325"/>
      <c r="KDM19" s="325"/>
      <c r="KDN19" s="325"/>
      <c r="KDO19" s="325"/>
      <c r="KDP19" s="325"/>
      <c r="KDQ19" s="325"/>
      <c r="KDR19" s="325"/>
      <c r="KDS19" s="325"/>
      <c r="KDT19" s="325"/>
      <c r="KDU19" s="325"/>
      <c r="KDV19" s="325"/>
      <c r="KDW19" s="325"/>
      <c r="KDX19" s="325"/>
      <c r="KDY19" s="325"/>
      <c r="KDZ19" s="325"/>
      <c r="KEA19" s="325"/>
      <c r="KEB19" s="325"/>
      <c r="KEC19" s="325"/>
      <c r="KED19" s="325"/>
      <c r="KEE19" s="325"/>
      <c r="KEF19" s="325"/>
      <c r="KEG19" s="325"/>
      <c r="KEH19" s="325"/>
      <c r="KEI19" s="325"/>
      <c r="KEJ19" s="325"/>
      <c r="KEK19" s="325"/>
      <c r="KEL19" s="325"/>
      <c r="KEM19" s="325"/>
      <c r="KEN19" s="325"/>
      <c r="KEO19" s="325"/>
      <c r="KEP19" s="325"/>
      <c r="KEQ19" s="325"/>
      <c r="KER19" s="325"/>
      <c r="KES19" s="325"/>
      <c r="KET19" s="325"/>
      <c r="KEU19" s="325"/>
      <c r="KEV19" s="325"/>
      <c r="KEW19" s="325"/>
      <c r="KEX19" s="325"/>
      <c r="KEY19" s="325"/>
      <c r="KEZ19" s="325"/>
      <c r="KFA19" s="325"/>
      <c r="KFB19" s="325"/>
      <c r="KFC19" s="325"/>
      <c r="KFD19" s="325"/>
      <c r="KFE19" s="325"/>
      <c r="KFF19" s="325"/>
      <c r="KFG19" s="325"/>
      <c r="KFH19" s="325"/>
      <c r="KFI19" s="325"/>
      <c r="KFJ19" s="325"/>
      <c r="KFK19" s="325"/>
      <c r="KFL19" s="325"/>
      <c r="KFM19" s="325"/>
      <c r="KFN19" s="325"/>
      <c r="KFO19" s="325"/>
      <c r="KFP19" s="325"/>
      <c r="KFQ19" s="325"/>
      <c r="KFR19" s="325"/>
      <c r="KFS19" s="325"/>
      <c r="KFT19" s="325"/>
      <c r="KFU19" s="325"/>
      <c r="KFV19" s="325"/>
      <c r="KFW19" s="325"/>
      <c r="KFX19" s="325"/>
      <c r="KFY19" s="325"/>
      <c r="KFZ19" s="325"/>
      <c r="KGA19" s="325"/>
      <c r="KGB19" s="325"/>
      <c r="KGC19" s="325"/>
      <c r="KGD19" s="325"/>
      <c r="KGE19" s="325"/>
      <c r="KGF19" s="325"/>
      <c r="KGG19" s="325"/>
      <c r="KGH19" s="325"/>
      <c r="KGI19" s="325"/>
      <c r="KGJ19" s="325"/>
      <c r="KGK19" s="325"/>
      <c r="KGL19" s="325"/>
      <c r="KGM19" s="325"/>
      <c r="KGN19" s="325"/>
      <c r="KGO19" s="325"/>
      <c r="KGP19" s="325"/>
      <c r="KGQ19" s="325"/>
      <c r="KGR19" s="325"/>
      <c r="KGS19" s="325"/>
      <c r="KGT19" s="325"/>
      <c r="KGU19" s="325"/>
      <c r="KGV19" s="325"/>
      <c r="KGW19" s="325"/>
      <c r="KGX19" s="325"/>
      <c r="KGY19" s="325"/>
      <c r="KGZ19" s="325"/>
      <c r="KHA19" s="325"/>
      <c r="KHB19" s="325"/>
      <c r="KHC19" s="325"/>
      <c r="KHD19" s="325"/>
      <c r="KHE19" s="325"/>
      <c r="KHF19" s="325"/>
      <c r="KHG19" s="325"/>
      <c r="KHH19" s="325"/>
      <c r="KHI19" s="325"/>
      <c r="KHJ19" s="325"/>
      <c r="KHK19" s="325"/>
      <c r="KHL19" s="325"/>
      <c r="KHM19" s="325"/>
      <c r="KHN19" s="325"/>
      <c r="KHO19" s="325"/>
      <c r="KHP19" s="325"/>
      <c r="KHQ19" s="325"/>
      <c r="KHR19" s="325"/>
      <c r="KHS19" s="325"/>
      <c r="KHT19" s="325"/>
      <c r="KHU19" s="325"/>
      <c r="KHV19" s="325"/>
      <c r="KHW19" s="325"/>
      <c r="KHX19" s="325"/>
      <c r="KHY19" s="325"/>
      <c r="KHZ19" s="325"/>
      <c r="KIA19" s="325"/>
      <c r="KIB19" s="325"/>
      <c r="KIC19" s="325"/>
      <c r="KID19" s="325"/>
      <c r="KIE19" s="325"/>
      <c r="KIF19" s="325"/>
      <c r="KIG19" s="325"/>
      <c r="KIH19" s="325"/>
      <c r="KII19" s="325"/>
      <c r="KIJ19" s="325"/>
      <c r="KIK19" s="325"/>
      <c r="KIL19" s="325"/>
      <c r="KIM19" s="325"/>
      <c r="KIN19" s="325"/>
      <c r="KIO19" s="325"/>
      <c r="KIP19" s="325"/>
      <c r="KIQ19" s="325"/>
      <c r="KIR19" s="325"/>
      <c r="KIS19" s="325"/>
      <c r="KIT19" s="325"/>
      <c r="KIU19" s="325"/>
      <c r="KIV19" s="325"/>
      <c r="KIW19" s="325"/>
      <c r="KIX19" s="325"/>
      <c r="KIY19" s="325"/>
      <c r="KIZ19" s="325"/>
      <c r="KJA19" s="325"/>
      <c r="KJB19" s="325"/>
      <c r="KJC19" s="325"/>
      <c r="KJD19" s="325"/>
      <c r="KJE19" s="325"/>
      <c r="KJF19" s="325"/>
      <c r="KJG19" s="325"/>
      <c r="KJH19" s="325"/>
      <c r="KJI19" s="325"/>
      <c r="KJJ19" s="325"/>
      <c r="KJK19" s="325"/>
      <c r="KJL19" s="325"/>
      <c r="KJM19" s="325"/>
      <c r="KJN19" s="325"/>
      <c r="KJO19" s="325"/>
      <c r="KJP19" s="325"/>
      <c r="KJQ19" s="325"/>
      <c r="KJR19" s="325"/>
      <c r="KJS19" s="325"/>
      <c r="KJT19" s="325"/>
      <c r="KJU19" s="325"/>
      <c r="KJV19" s="325"/>
      <c r="KJW19" s="325"/>
      <c r="KJX19" s="325"/>
      <c r="KJY19" s="325"/>
      <c r="KJZ19" s="325"/>
      <c r="KKA19" s="325"/>
      <c r="KKB19" s="325"/>
      <c r="KKC19" s="325"/>
      <c r="KKD19" s="325"/>
      <c r="KKE19" s="325"/>
      <c r="KKF19" s="325"/>
      <c r="KKG19" s="325"/>
      <c r="KKH19" s="325"/>
      <c r="KKI19" s="325"/>
      <c r="KKJ19" s="325"/>
      <c r="KKK19" s="325"/>
      <c r="KKL19" s="325"/>
      <c r="KKM19" s="325"/>
      <c r="KKN19" s="325"/>
      <c r="KKO19" s="325"/>
      <c r="KKP19" s="325"/>
      <c r="KKQ19" s="325"/>
      <c r="KKR19" s="325"/>
      <c r="KKS19" s="325"/>
      <c r="KKT19" s="325"/>
      <c r="KKU19" s="325"/>
      <c r="KKV19" s="325"/>
      <c r="KKW19" s="325"/>
      <c r="KKX19" s="325"/>
      <c r="KKY19" s="325"/>
      <c r="KKZ19" s="325"/>
      <c r="KLA19" s="325"/>
      <c r="KLB19" s="325"/>
      <c r="KLC19" s="325"/>
      <c r="KLD19" s="325"/>
      <c r="KLE19" s="325"/>
      <c r="KLF19" s="325"/>
      <c r="KLG19" s="325"/>
      <c r="KLH19" s="325"/>
      <c r="KLI19" s="325"/>
      <c r="KLJ19" s="325"/>
      <c r="KLK19" s="325"/>
      <c r="KLL19" s="325"/>
      <c r="KLM19" s="325"/>
      <c r="KLN19" s="325"/>
      <c r="KLO19" s="325"/>
      <c r="KLP19" s="325"/>
      <c r="KLQ19" s="325"/>
      <c r="KLR19" s="325"/>
      <c r="KLS19" s="325"/>
      <c r="KLT19" s="325"/>
      <c r="KLU19" s="325"/>
      <c r="KLV19" s="325"/>
      <c r="KLW19" s="325"/>
      <c r="KLX19" s="325"/>
      <c r="KLY19" s="325"/>
      <c r="KLZ19" s="325"/>
      <c r="KMA19" s="325"/>
      <c r="KMB19" s="325"/>
      <c r="KMC19" s="325"/>
      <c r="KMD19" s="325"/>
      <c r="KME19" s="325"/>
      <c r="KMF19" s="325"/>
      <c r="KMG19" s="325"/>
      <c r="KMH19" s="325"/>
      <c r="KMI19" s="325"/>
      <c r="KMJ19" s="325"/>
      <c r="KMK19" s="325"/>
      <c r="KML19" s="325"/>
      <c r="KMM19" s="325"/>
      <c r="KMN19" s="325"/>
      <c r="KMO19" s="325"/>
      <c r="KMP19" s="325"/>
      <c r="KMQ19" s="325"/>
      <c r="KMR19" s="325"/>
      <c r="KMS19" s="325"/>
      <c r="KMT19" s="325"/>
      <c r="KMU19" s="325"/>
      <c r="KMV19" s="325"/>
      <c r="KMW19" s="325"/>
      <c r="KMX19" s="325"/>
      <c r="KMY19" s="325"/>
      <c r="KMZ19" s="325"/>
      <c r="KNA19" s="325"/>
      <c r="KNB19" s="325"/>
      <c r="KNC19" s="325"/>
      <c r="KND19" s="325"/>
      <c r="KNE19" s="325"/>
      <c r="KNF19" s="325"/>
      <c r="KNG19" s="325"/>
      <c r="KNH19" s="325"/>
      <c r="KNI19" s="325"/>
      <c r="KNJ19" s="325"/>
      <c r="KNK19" s="325"/>
      <c r="KNL19" s="325"/>
      <c r="KNM19" s="325"/>
      <c r="KNN19" s="325"/>
      <c r="KNO19" s="325"/>
      <c r="KNP19" s="325"/>
      <c r="KNQ19" s="325"/>
      <c r="KNR19" s="325"/>
      <c r="KNS19" s="325"/>
      <c r="KNT19" s="325"/>
      <c r="KNU19" s="325"/>
      <c r="KNV19" s="325"/>
      <c r="KNW19" s="325"/>
      <c r="KNX19" s="325"/>
      <c r="KNY19" s="325"/>
      <c r="KNZ19" s="325"/>
      <c r="KOA19" s="325"/>
      <c r="KOB19" s="325"/>
      <c r="KOC19" s="325"/>
      <c r="KOD19" s="325"/>
      <c r="KOE19" s="325"/>
      <c r="KOF19" s="325"/>
      <c r="KOG19" s="325"/>
      <c r="KOH19" s="325"/>
      <c r="KOI19" s="325"/>
      <c r="KOJ19" s="325"/>
      <c r="KOK19" s="325"/>
      <c r="KOL19" s="325"/>
      <c r="KOM19" s="325"/>
      <c r="KON19" s="325"/>
      <c r="KOO19" s="325"/>
      <c r="KOP19" s="325"/>
      <c r="KOQ19" s="325"/>
      <c r="KOR19" s="325"/>
      <c r="KOS19" s="325"/>
      <c r="KOT19" s="325"/>
      <c r="KOU19" s="325"/>
      <c r="KOV19" s="325"/>
      <c r="KOW19" s="325"/>
      <c r="KOX19" s="325"/>
      <c r="KOY19" s="325"/>
      <c r="KOZ19" s="325"/>
      <c r="KPA19" s="325"/>
      <c r="KPB19" s="325"/>
      <c r="KPC19" s="325"/>
      <c r="KPD19" s="325"/>
      <c r="KPE19" s="325"/>
      <c r="KPF19" s="325"/>
      <c r="KPG19" s="325"/>
      <c r="KPH19" s="325"/>
      <c r="KPI19" s="325"/>
      <c r="KPJ19" s="325"/>
      <c r="KPK19" s="325"/>
      <c r="KPL19" s="325"/>
      <c r="KPM19" s="325"/>
      <c r="KPN19" s="325"/>
      <c r="KPO19" s="325"/>
      <c r="KPP19" s="325"/>
      <c r="KPQ19" s="325"/>
      <c r="KPR19" s="325"/>
      <c r="KPS19" s="325"/>
      <c r="KPT19" s="325"/>
      <c r="KPU19" s="325"/>
      <c r="KPV19" s="325"/>
      <c r="KPW19" s="325"/>
      <c r="KPX19" s="325"/>
      <c r="KPY19" s="325"/>
      <c r="KPZ19" s="325"/>
      <c r="KQA19" s="325"/>
      <c r="KQB19" s="325"/>
      <c r="KQC19" s="325"/>
      <c r="KQD19" s="325"/>
      <c r="KQE19" s="325"/>
      <c r="KQF19" s="325"/>
      <c r="KQG19" s="325"/>
      <c r="KQH19" s="325"/>
      <c r="KQI19" s="325"/>
      <c r="KQJ19" s="325"/>
      <c r="KQK19" s="325"/>
      <c r="KQL19" s="325"/>
      <c r="KQM19" s="325"/>
      <c r="KQN19" s="325"/>
      <c r="KQO19" s="325"/>
      <c r="KQP19" s="325"/>
      <c r="KQQ19" s="325"/>
      <c r="KQR19" s="325"/>
      <c r="KQS19" s="325"/>
      <c r="KQT19" s="325"/>
      <c r="KQU19" s="325"/>
      <c r="KQV19" s="325"/>
      <c r="KQW19" s="325"/>
      <c r="KQX19" s="325"/>
      <c r="KQY19" s="325"/>
      <c r="KQZ19" s="325"/>
      <c r="KRA19" s="325"/>
      <c r="KRB19" s="325"/>
      <c r="KRC19" s="325"/>
      <c r="KRD19" s="325"/>
      <c r="KRE19" s="325"/>
      <c r="KRF19" s="325"/>
      <c r="KRG19" s="325"/>
      <c r="KRH19" s="325"/>
      <c r="KRI19" s="325"/>
      <c r="KRJ19" s="325"/>
      <c r="KRK19" s="325"/>
      <c r="KRL19" s="325"/>
      <c r="KRM19" s="325"/>
      <c r="KRN19" s="325"/>
      <c r="KRO19" s="325"/>
      <c r="KRP19" s="325"/>
      <c r="KRQ19" s="325"/>
      <c r="KRR19" s="325"/>
      <c r="KRS19" s="325"/>
      <c r="KRT19" s="325"/>
      <c r="KRU19" s="325"/>
      <c r="KRV19" s="325"/>
      <c r="KRW19" s="325"/>
      <c r="KRX19" s="325"/>
      <c r="KRY19" s="325"/>
      <c r="KRZ19" s="325"/>
      <c r="KSA19" s="325"/>
      <c r="KSB19" s="325"/>
      <c r="KSC19" s="325"/>
      <c r="KSD19" s="325"/>
      <c r="KSE19" s="325"/>
      <c r="KSF19" s="325"/>
      <c r="KSG19" s="325"/>
      <c r="KSH19" s="325"/>
      <c r="KSI19" s="325"/>
      <c r="KSJ19" s="325"/>
      <c r="KSK19" s="325"/>
      <c r="KSL19" s="325"/>
      <c r="KSM19" s="325"/>
      <c r="KSN19" s="325"/>
      <c r="KSO19" s="325"/>
      <c r="KSP19" s="325"/>
      <c r="KSQ19" s="325"/>
      <c r="KSR19" s="325"/>
      <c r="KSS19" s="325"/>
      <c r="KST19" s="325"/>
      <c r="KSU19" s="325"/>
      <c r="KSV19" s="325"/>
      <c r="KSW19" s="325"/>
      <c r="KSX19" s="325"/>
      <c r="KSY19" s="325"/>
      <c r="KSZ19" s="325"/>
      <c r="KTA19" s="325"/>
      <c r="KTB19" s="325"/>
      <c r="KTC19" s="325"/>
      <c r="KTD19" s="325"/>
      <c r="KTE19" s="325"/>
      <c r="KTF19" s="325"/>
      <c r="KTG19" s="325"/>
      <c r="KTH19" s="325"/>
      <c r="KTI19" s="325"/>
      <c r="KTJ19" s="325"/>
      <c r="KTK19" s="325"/>
      <c r="KTL19" s="325"/>
      <c r="KTM19" s="325"/>
      <c r="KTN19" s="325"/>
      <c r="KTO19" s="325"/>
      <c r="KTP19" s="325"/>
      <c r="KTQ19" s="325"/>
      <c r="KTR19" s="325"/>
      <c r="KTS19" s="325"/>
      <c r="KTT19" s="325"/>
      <c r="KTU19" s="325"/>
      <c r="KTV19" s="325"/>
      <c r="KTW19" s="325"/>
      <c r="KTX19" s="325"/>
      <c r="KTY19" s="325"/>
      <c r="KTZ19" s="325"/>
      <c r="KUA19" s="325"/>
      <c r="KUB19" s="325"/>
      <c r="KUC19" s="325"/>
      <c r="KUD19" s="325"/>
      <c r="KUE19" s="325"/>
      <c r="KUF19" s="325"/>
      <c r="KUG19" s="325"/>
      <c r="KUH19" s="325"/>
      <c r="KUI19" s="325"/>
      <c r="KUJ19" s="325"/>
      <c r="KUK19" s="325"/>
      <c r="KUL19" s="325"/>
      <c r="KUM19" s="325"/>
      <c r="KUN19" s="325"/>
      <c r="KUO19" s="325"/>
      <c r="KUP19" s="325"/>
      <c r="KUQ19" s="325"/>
      <c r="KUR19" s="325"/>
      <c r="KUS19" s="325"/>
      <c r="KUT19" s="325"/>
      <c r="KUU19" s="325"/>
      <c r="KUV19" s="325"/>
      <c r="KUW19" s="325"/>
      <c r="KUX19" s="325"/>
      <c r="KUY19" s="325"/>
      <c r="KUZ19" s="325"/>
      <c r="KVA19" s="325"/>
      <c r="KVB19" s="325"/>
      <c r="KVC19" s="325"/>
      <c r="KVD19" s="325"/>
      <c r="KVE19" s="325"/>
      <c r="KVF19" s="325"/>
      <c r="KVG19" s="325"/>
      <c r="KVH19" s="325"/>
      <c r="KVI19" s="325"/>
      <c r="KVJ19" s="325"/>
      <c r="KVK19" s="325"/>
      <c r="KVL19" s="325"/>
      <c r="KVM19" s="325"/>
      <c r="KVN19" s="325"/>
      <c r="KVO19" s="325"/>
      <c r="KVP19" s="325"/>
      <c r="KVQ19" s="325"/>
      <c r="KVR19" s="325"/>
      <c r="KVS19" s="325"/>
      <c r="KVT19" s="325"/>
      <c r="KVU19" s="325"/>
      <c r="KVV19" s="325"/>
      <c r="KVW19" s="325"/>
      <c r="KVX19" s="325"/>
      <c r="KVY19" s="325"/>
      <c r="KVZ19" s="325"/>
      <c r="KWA19" s="325"/>
      <c r="KWB19" s="325"/>
      <c r="KWC19" s="325"/>
      <c r="KWD19" s="325"/>
      <c r="KWE19" s="325"/>
      <c r="KWF19" s="325"/>
      <c r="KWG19" s="325"/>
      <c r="KWH19" s="325"/>
      <c r="KWI19" s="325"/>
      <c r="KWJ19" s="325"/>
      <c r="KWK19" s="325"/>
      <c r="KWL19" s="325"/>
      <c r="KWM19" s="325"/>
      <c r="KWN19" s="325"/>
      <c r="KWO19" s="325"/>
      <c r="KWP19" s="325"/>
      <c r="KWQ19" s="325"/>
      <c r="KWR19" s="325"/>
      <c r="KWS19" s="325"/>
      <c r="KWT19" s="325"/>
      <c r="KWU19" s="325"/>
      <c r="KWV19" s="325"/>
      <c r="KWW19" s="325"/>
      <c r="KWX19" s="325"/>
      <c r="KWY19" s="325"/>
      <c r="KWZ19" s="325"/>
      <c r="KXA19" s="325"/>
      <c r="KXB19" s="325"/>
      <c r="KXC19" s="325"/>
      <c r="KXD19" s="325"/>
      <c r="KXE19" s="325"/>
      <c r="KXF19" s="325"/>
      <c r="KXG19" s="325"/>
      <c r="KXH19" s="325"/>
      <c r="KXI19" s="325"/>
      <c r="KXJ19" s="325"/>
      <c r="KXK19" s="325"/>
      <c r="KXL19" s="325"/>
      <c r="KXM19" s="325"/>
      <c r="KXN19" s="325"/>
      <c r="KXO19" s="325"/>
      <c r="KXP19" s="325"/>
      <c r="KXQ19" s="325"/>
      <c r="KXR19" s="325"/>
      <c r="KXS19" s="325"/>
      <c r="KXT19" s="325"/>
      <c r="KXU19" s="325"/>
      <c r="KXV19" s="325"/>
      <c r="KXW19" s="325"/>
      <c r="KXX19" s="325"/>
      <c r="KXY19" s="325"/>
      <c r="KXZ19" s="325"/>
      <c r="KYA19" s="325"/>
      <c r="KYB19" s="325"/>
      <c r="KYC19" s="325"/>
      <c r="KYD19" s="325"/>
      <c r="KYE19" s="325"/>
      <c r="KYF19" s="325"/>
      <c r="KYG19" s="325"/>
      <c r="KYH19" s="325"/>
      <c r="KYI19" s="325"/>
      <c r="KYJ19" s="325"/>
      <c r="KYK19" s="325"/>
      <c r="KYL19" s="325"/>
      <c r="KYM19" s="325"/>
      <c r="KYN19" s="325"/>
      <c r="KYO19" s="325"/>
      <c r="KYP19" s="325"/>
      <c r="KYQ19" s="325"/>
      <c r="KYR19" s="325"/>
      <c r="KYS19" s="325"/>
      <c r="KYT19" s="325"/>
      <c r="KYU19" s="325"/>
      <c r="KYV19" s="325"/>
      <c r="KYW19" s="325"/>
      <c r="KYX19" s="325"/>
      <c r="KYY19" s="325"/>
      <c r="KYZ19" s="325"/>
      <c r="KZA19" s="325"/>
      <c r="KZB19" s="325"/>
      <c r="KZC19" s="325"/>
      <c r="KZD19" s="325"/>
      <c r="KZE19" s="325"/>
      <c r="KZF19" s="325"/>
      <c r="KZG19" s="325"/>
      <c r="KZH19" s="325"/>
      <c r="KZI19" s="325"/>
      <c r="KZJ19" s="325"/>
      <c r="KZK19" s="325"/>
      <c r="KZL19" s="325"/>
      <c r="KZM19" s="325"/>
      <c r="KZN19" s="325"/>
      <c r="KZO19" s="325"/>
      <c r="KZP19" s="325"/>
      <c r="KZQ19" s="325"/>
      <c r="KZR19" s="325"/>
      <c r="KZS19" s="325"/>
      <c r="KZT19" s="325"/>
      <c r="KZU19" s="325"/>
      <c r="KZV19" s="325"/>
      <c r="KZW19" s="325"/>
      <c r="KZX19" s="325"/>
      <c r="KZY19" s="325"/>
      <c r="KZZ19" s="325"/>
      <c r="LAA19" s="325"/>
      <c r="LAB19" s="325"/>
      <c r="LAC19" s="325"/>
      <c r="LAD19" s="325"/>
      <c r="LAE19" s="325"/>
      <c r="LAF19" s="325"/>
      <c r="LAG19" s="325"/>
      <c r="LAH19" s="325"/>
      <c r="LAI19" s="325"/>
      <c r="LAJ19" s="325"/>
      <c r="LAK19" s="325"/>
      <c r="LAL19" s="325"/>
      <c r="LAM19" s="325"/>
      <c r="LAN19" s="325"/>
      <c r="LAO19" s="325"/>
      <c r="LAP19" s="325"/>
      <c r="LAQ19" s="325"/>
      <c r="LAR19" s="325"/>
      <c r="LAS19" s="325"/>
      <c r="LAT19" s="325"/>
      <c r="LAU19" s="325"/>
      <c r="LAV19" s="325"/>
      <c r="LAW19" s="325"/>
      <c r="LAX19" s="325"/>
      <c r="LAY19" s="325"/>
      <c r="LAZ19" s="325"/>
      <c r="LBA19" s="325"/>
      <c r="LBB19" s="325"/>
      <c r="LBC19" s="325"/>
      <c r="LBD19" s="325"/>
      <c r="LBE19" s="325"/>
      <c r="LBF19" s="325"/>
      <c r="LBG19" s="325"/>
      <c r="LBH19" s="325"/>
      <c r="LBI19" s="325"/>
      <c r="LBJ19" s="325"/>
      <c r="LBK19" s="325"/>
      <c r="LBL19" s="325"/>
      <c r="LBM19" s="325"/>
      <c r="LBN19" s="325"/>
      <c r="LBO19" s="325"/>
      <c r="LBP19" s="325"/>
      <c r="LBQ19" s="325"/>
      <c r="LBR19" s="325"/>
      <c r="LBS19" s="325"/>
      <c r="LBT19" s="325"/>
      <c r="LBU19" s="325"/>
      <c r="LBV19" s="325"/>
      <c r="LBW19" s="325"/>
      <c r="LBX19" s="325"/>
      <c r="LBY19" s="325"/>
      <c r="LBZ19" s="325"/>
      <c r="LCA19" s="325"/>
      <c r="LCB19" s="325"/>
      <c r="LCC19" s="325"/>
      <c r="LCD19" s="325"/>
      <c r="LCE19" s="325"/>
      <c r="LCF19" s="325"/>
      <c r="LCG19" s="325"/>
      <c r="LCH19" s="325"/>
      <c r="LCI19" s="325"/>
      <c r="LCJ19" s="325"/>
      <c r="LCK19" s="325"/>
      <c r="LCL19" s="325"/>
      <c r="LCM19" s="325"/>
      <c r="LCN19" s="325"/>
      <c r="LCO19" s="325"/>
      <c r="LCP19" s="325"/>
      <c r="LCQ19" s="325"/>
      <c r="LCR19" s="325"/>
      <c r="LCS19" s="325"/>
      <c r="LCT19" s="325"/>
      <c r="LCU19" s="325"/>
      <c r="LCV19" s="325"/>
      <c r="LCW19" s="325"/>
      <c r="LCX19" s="325"/>
      <c r="LCY19" s="325"/>
      <c r="LCZ19" s="325"/>
      <c r="LDA19" s="325"/>
      <c r="LDB19" s="325"/>
      <c r="LDC19" s="325"/>
      <c r="LDD19" s="325"/>
      <c r="LDE19" s="325"/>
      <c r="LDF19" s="325"/>
      <c r="LDG19" s="325"/>
      <c r="LDH19" s="325"/>
      <c r="LDI19" s="325"/>
      <c r="LDJ19" s="325"/>
      <c r="LDK19" s="325"/>
      <c r="LDL19" s="325"/>
      <c r="LDM19" s="325"/>
      <c r="LDN19" s="325"/>
      <c r="LDO19" s="325"/>
      <c r="LDP19" s="325"/>
      <c r="LDQ19" s="325"/>
      <c r="LDR19" s="325"/>
      <c r="LDS19" s="325"/>
      <c r="LDT19" s="325"/>
      <c r="LDU19" s="325"/>
      <c r="LDV19" s="325"/>
      <c r="LDW19" s="325"/>
      <c r="LDX19" s="325"/>
      <c r="LDY19" s="325"/>
      <c r="LDZ19" s="325"/>
      <c r="LEA19" s="325"/>
      <c r="LEB19" s="325"/>
      <c r="LEC19" s="325"/>
      <c r="LED19" s="325"/>
      <c r="LEE19" s="325"/>
      <c r="LEF19" s="325"/>
      <c r="LEG19" s="325"/>
      <c r="LEH19" s="325"/>
      <c r="LEI19" s="325"/>
      <c r="LEJ19" s="325"/>
      <c r="LEK19" s="325"/>
      <c r="LEL19" s="325"/>
      <c r="LEM19" s="325"/>
      <c r="LEN19" s="325"/>
      <c r="LEO19" s="325"/>
      <c r="LEP19" s="325"/>
      <c r="LEQ19" s="325"/>
      <c r="LER19" s="325"/>
      <c r="LES19" s="325"/>
      <c r="LET19" s="325"/>
      <c r="LEU19" s="325"/>
      <c r="LEV19" s="325"/>
      <c r="LEW19" s="325"/>
      <c r="LEX19" s="325"/>
      <c r="LEY19" s="325"/>
      <c r="LEZ19" s="325"/>
      <c r="LFA19" s="325"/>
      <c r="LFB19" s="325"/>
      <c r="LFC19" s="325"/>
      <c r="LFD19" s="325"/>
      <c r="LFE19" s="325"/>
      <c r="LFF19" s="325"/>
      <c r="LFG19" s="325"/>
      <c r="LFH19" s="325"/>
      <c r="LFI19" s="325"/>
      <c r="LFJ19" s="325"/>
      <c r="LFK19" s="325"/>
      <c r="LFL19" s="325"/>
      <c r="LFM19" s="325"/>
      <c r="LFN19" s="325"/>
      <c r="LFO19" s="325"/>
      <c r="LFP19" s="325"/>
      <c r="LFQ19" s="325"/>
      <c r="LFR19" s="325"/>
      <c r="LFS19" s="325"/>
      <c r="LFT19" s="325"/>
      <c r="LFU19" s="325"/>
      <c r="LFV19" s="325"/>
      <c r="LFW19" s="325"/>
      <c r="LFX19" s="325"/>
      <c r="LFY19" s="325"/>
      <c r="LFZ19" s="325"/>
      <c r="LGA19" s="325"/>
      <c r="LGB19" s="325"/>
      <c r="LGC19" s="325"/>
      <c r="LGD19" s="325"/>
      <c r="LGE19" s="325"/>
      <c r="LGF19" s="325"/>
      <c r="LGG19" s="325"/>
      <c r="LGH19" s="325"/>
      <c r="LGI19" s="325"/>
      <c r="LGJ19" s="325"/>
      <c r="LGK19" s="325"/>
      <c r="LGL19" s="325"/>
      <c r="LGM19" s="325"/>
      <c r="LGN19" s="325"/>
      <c r="LGO19" s="325"/>
      <c r="LGP19" s="325"/>
      <c r="LGQ19" s="325"/>
      <c r="LGR19" s="325"/>
      <c r="LGS19" s="325"/>
      <c r="LGT19" s="325"/>
      <c r="LGU19" s="325"/>
      <c r="LGV19" s="325"/>
      <c r="LGW19" s="325"/>
      <c r="LGX19" s="325"/>
      <c r="LGY19" s="325"/>
      <c r="LGZ19" s="325"/>
      <c r="LHA19" s="325"/>
      <c r="LHB19" s="325"/>
      <c r="LHC19" s="325"/>
      <c r="LHD19" s="325"/>
      <c r="LHE19" s="325"/>
      <c r="LHF19" s="325"/>
      <c r="LHG19" s="325"/>
      <c r="LHH19" s="325"/>
      <c r="LHI19" s="325"/>
      <c r="LHJ19" s="325"/>
      <c r="LHK19" s="325"/>
      <c r="LHL19" s="325"/>
      <c r="LHM19" s="325"/>
      <c r="LHN19" s="325"/>
      <c r="LHO19" s="325"/>
      <c r="LHP19" s="325"/>
      <c r="LHQ19" s="325"/>
      <c r="LHR19" s="325"/>
      <c r="LHS19" s="325"/>
      <c r="LHT19" s="325"/>
      <c r="LHU19" s="325"/>
      <c r="LHV19" s="325"/>
      <c r="LHW19" s="325"/>
      <c r="LHX19" s="325"/>
      <c r="LHY19" s="325"/>
      <c r="LHZ19" s="325"/>
      <c r="LIA19" s="325"/>
      <c r="LIB19" s="325"/>
      <c r="LIC19" s="325"/>
      <c r="LID19" s="325"/>
      <c r="LIE19" s="325"/>
      <c r="LIF19" s="325"/>
      <c r="LIG19" s="325"/>
      <c r="LIH19" s="325"/>
      <c r="LII19" s="325"/>
      <c r="LIJ19" s="325"/>
      <c r="LIK19" s="325"/>
      <c r="LIL19" s="325"/>
      <c r="LIM19" s="325"/>
      <c r="LIN19" s="325"/>
      <c r="LIO19" s="325"/>
      <c r="LIP19" s="325"/>
      <c r="LIQ19" s="325"/>
      <c r="LIR19" s="325"/>
      <c r="LIS19" s="325"/>
      <c r="LIT19" s="325"/>
      <c r="LIU19" s="325"/>
      <c r="LIV19" s="325"/>
      <c r="LIW19" s="325"/>
      <c r="LIX19" s="325"/>
      <c r="LIY19" s="325"/>
      <c r="LIZ19" s="325"/>
      <c r="LJA19" s="325"/>
      <c r="LJB19" s="325"/>
      <c r="LJC19" s="325"/>
      <c r="LJD19" s="325"/>
      <c r="LJE19" s="325"/>
      <c r="LJF19" s="325"/>
      <c r="LJG19" s="325"/>
      <c r="LJH19" s="325"/>
      <c r="LJI19" s="325"/>
      <c r="LJJ19" s="325"/>
      <c r="LJK19" s="325"/>
      <c r="LJL19" s="325"/>
      <c r="LJM19" s="325"/>
      <c r="LJN19" s="325"/>
      <c r="LJO19" s="325"/>
      <c r="LJP19" s="325"/>
      <c r="LJQ19" s="325"/>
      <c r="LJR19" s="325"/>
      <c r="LJS19" s="325"/>
      <c r="LJT19" s="325"/>
      <c r="LJU19" s="325"/>
      <c r="LJV19" s="325"/>
      <c r="LJW19" s="325"/>
      <c r="LJX19" s="325"/>
      <c r="LJY19" s="325"/>
      <c r="LJZ19" s="325"/>
      <c r="LKA19" s="325"/>
      <c r="LKB19" s="325"/>
      <c r="LKC19" s="325"/>
      <c r="LKD19" s="325"/>
      <c r="LKE19" s="325"/>
      <c r="LKF19" s="325"/>
      <c r="LKG19" s="325"/>
      <c r="LKH19" s="325"/>
      <c r="LKI19" s="325"/>
      <c r="LKJ19" s="325"/>
      <c r="LKK19" s="325"/>
      <c r="LKL19" s="325"/>
      <c r="LKM19" s="325"/>
      <c r="LKN19" s="325"/>
      <c r="LKO19" s="325"/>
      <c r="LKP19" s="325"/>
      <c r="LKQ19" s="325"/>
      <c r="LKR19" s="325"/>
      <c r="LKS19" s="325"/>
      <c r="LKT19" s="325"/>
      <c r="LKU19" s="325"/>
      <c r="LKV19" s="325"/>
      <c r="LKW19" s="325"/>
      <c r="LKX19" s="325"/>
      <c r="LKY19" s="325"/>
      <c r="LKZ19" s="325"/>
      <c r="LLA19" s="325"/>
      <c r="LLB19" s="325"/>
      <c r="LLC19" s="325"/>
      <c r="LLD19" s="325"/>
      <c r="LLE19" s="325"/>
      <c r="LLF19" s="325"/>
      <c r="LLG19" s="325"/>
      <c r="LLH19" s="325"/>
      <c r="LLI19" s="325"/>
      <c r="LLJ19" s="325"/>
      <c r="LLK19" s="325"/>
      <c r="LLL19" s="325"/>
      <c r="LLM19" s="325"/>
      <c r="LLN19" s="325"/>
      <c r="LLO19" s="325"/>
      <c r="LLP19" s="325"/>
      <c r="LLQ19" s="325"/>
      <c r="LLR19" s="325"/>
      <c r="LLS19" s="325"/>
      <c r="LLT19" s="325"/>
      <c r="LLU19" s="325"/>
      <c r="LLV19" s="325"/>
      <c r="LLW19" s="325"/>
      <c r="LLX19" s="325"/>
      <c r="LLY19" s="325"/>
      <c r="LLZ19" s="325"/>
      <c r="LMA19" s="325"/>
      <c r="LMB19" s="325"/>
      <c r="LMC19" s="325"/>
      <c r="LMD19" s="325"/>
      <c r="LME19" s="325"/>
      <c r="LMF19" s="325"/>
      <c r="LMG19" s="325"/>
      <c r="LMH19" s="325"/>
      <c r="LMI19" s="325"/>
      <c r="LMJ19" s="325"/>
      <c r="LMK19" s="325"/>
      <c r="LML19" s="325"/>
      <c r="LMM19" s="325"/>
      <c r="LMN19" s="325"/>
      <c r="LMO19" s="325"/>
      <c r="LMP19" s="325"/>
      <c r="LMQ19" s="325"/>
      <c r="LMR19" s="325"/>
      <c r="LMS19" s="325"/>
      <c r="LMT19" s="325"/>
      <c r="LMU19" s="325"/>
      <c r="LMV19" s="325"/>
      <c r="LMW19" s="325"/>
      <c r="LMX19" s="325"/>
      <c r="LMY19" s="325"/>
      <c r="LMZ19" s="325"/>
      <c r="LNA19" s="325"/>
      <c r="LNB19" s="325"/>
      <c r="LNC19" s="325"/>
      <c r="LND19" s="325"/>
      <c r="LNE19" s="325"/>
      <c r="LNF19" s="325"/>
      <c r="LNG19" s="325"/>
      <c r="LNH19" s="325"/>
      <c r="LNI19" s="325"/>
      <c r="LNJ19" s="325"/>
      <c r="LNK19" s="325"/>
      <c r="LNL19" s="325"/>
      <c r="LNM19" s="325"/>
      <c r="LNN19" s="325"/>
      <c r="LNO19" s="325"/>
      <c r="LNP19" s="325"/>
      <c r="LNQ19" s="325"/>
      <c r="LNR19" s="325"/>
      <c r="LNS19" s="325"/>
      <c r="LNT19" s="325"/>
      <c r="LNU19" s="325"/>
      <c r="LNV19" s="325"/>
      <c r="LNW19" s="325"/>
      <c r="LNX19" s="325"/>
      <c r="LNY19" s="325"/>
      <c r="LNZ19" s="325"/>
      <c r="LOA19" s="325"/>
      <c r="LOB19" s="325"/>
      <c r="LOC19" s="325"/>
      <c r="LOD19" s="325"/>
      <c r="LOE19" s="325"/>
      <c r="LOF19" s="325"/>
      <c r="LOG19" s="325"/>
      <c r="LOH19" s="325"/>
      <c r="LOI19" s="325"/>
      <c r="LOJ19" s="325"/>
      <c r="LOK19" s="325"/>
      <c r="LOL19" s="325"/>
      <c r="LOM19" s="325"/>
      <c r="LON19" s="325"/>
      <c r="LOO19" s="325"/>
      <c r="LOP19" s="325"/>
      <c r="LOQ19" s="325"/>
      <c r="LOR19" s="325"/>
      <c r="LOS19" s="325"/>
      <c r="LOT19" s="325"/>
      <c r="LOU19" s="325"/>
      <c r="LOV19" s="325"/>
      <c r="LOW19" s="325"/>
      <c r="LOX19" s="325"/>
      <c r="LOY19" s="325"/>
      <c r="LOZ19" s="325"/>
      <c r="LPA19" s="325"/>
      <c r="LPB19" s="325"/>
      <c r="LPC19" s="325"/>
      <c r="LPD19" s="325"/>
      <c r="LPE19" s="325"/>
      <c r="LPF19" s="325"/>
      <c r="LPG19" s="325"/>
      <c r="LPH19" s="325"/>
      <c r="LPI19" s="325"/>
      <c r="LPJ19" s="325"/>
      <c r="LPK19" s="325"/>
      <c r="LPL19" s="325"/>
      <c r="LPM19" s="325"/>
      <c r="LPN19" s="325"/>
      <c r="LPO19" s="325"/>
      <c r="LPP19" s="325"/>
      <c r="LPQ19" s="325"/>
      <c r="LPR19" s="325"/>
      <c r="LPS19" s="325"/>
      <c r="LPT19" s="325"/>
      <c r="LPU19" s="325"/>
      <c r="LPV19" s="325"/>
      <c r="LPW19" s="325"/>
      <c r="LPX19" s="325"/>
      <c r="LPY19" s="325"/>
      <c r="LPZ19" s="325"/>
      <c r="LQA19" s="325"/>
      <c r="LQB19" s="325"/>
      <c r="LQC19" s="325"/>
      <c r="LQD19" s="325"/>
      <c r="LQE19" s="325"/>
      <c r="LQF19" s="325"/>
      <c r="LQG19" s="325"/>
      <c r="LQH19" s="325"/>
      <c r="LQI19" s="325"/>
      <c r="LQJ19" s="325"/>
      <c r="LQK19" s="325"/>
      <c r="LQL19" s="325"/>
      <c r="LQM19" s="325"/>
      <c r="LQN19" s="325"/>
      <c r="LQO19" s="325"/>
      <c r="LQP19" s="325"/>
      <c r="LQQ19" s="325"/>
      <c r="LQR19" s="325"/>
      <c r="LQS19" s="325"/>
      <c r="LQT19" s="325"/>
      <c r="LQU19" s="325"/>
      <c r="LQV19" s="325"/>
      <c r="LQW19" s="325"/>
      <c r="LQX19" s="325"/>
      <c r="LQY19" s="325"/>
      <c r="LQZ19" s="325"/>
      <c r="LRA19" s="325"/>
      <c r="LRB19" s="325"/>
      <c r="LRC19" s="325"/>
      <c r="LRD19" s="325"/>
      <c r="LRE19" s="325"/>
      <c r="LRF19" s="325"/>
      <c r="LRG19" s="325"/>
      <c r="LRH19" s="325"/>
      <c r="LRI19" s="325"/>
      <c r="LRJ19" s="325"/>
      <c r="LRK19" s="325"/>
      <c r="LRL19" s="325"/>
      <c r="LRM19" s="325"/>
      <c r="LRN19" s="325"/>
      <c r="LRO19" s="325"/>
      <c r="LRP19" s="325"/>
      <c r="LRQ19" s="325"/>
      <c r="LRR19" s="325"/>
      <c r="LRS19" s="325"/>
      <c r="LRT19" s="325"/>
      <c r="LRU19" s="325"/>
      <c r="LRV19" s="325"/>
      <c r="LRW19" s="325"/>
      <c r="LRX19" s="325"/>
      <c r="LRY19" s="325"/>
      <c r="LRZ19" s="325"/>
      <c r="LSA19" s="325"/>
      <c r="LSB19" s="325"/>
      <c r="LSC19" s="325"/>
      <c r="LSD19" s="325"/>
      <c r="LSE19" s="325"/>
      <c r="LSF19" s="325"/>
      <c r="LSG19" s="325"/>
      <c r="LSH19" s="325"/>
      <c r="LSI19" s="325"/>
      <c r="LSJ19" s="325"/>
      <c r="LSK19" s="325"/>
      <c r="LSL19" s="325"/>
      <c r="LSM19" s="325"/>
      <c r="LSN19" s="325"/>
      <c r="LSO19" s="325"/>
      <c r="LSP19" s="325"/>
      <c r="LSQ19" s="325"/>
      <c r="LSR19" s="325"/>
      <c r="LSS19" s="325"/>
      <c r="LST19" s="325"/>
      <c r="LSU19" s="325"/>
      <c r="LSV19" s="325"/>
      <c r="LSW19" s="325"/>
      <c r="LSX19" s="325"/>
      <c r="LSY19" s="325"/>
      <c r="LSZ19" s="325"/>
      <c r="LTA19" s="325"/>
      <c r="LTB19" s="325"/>
      <c r="LTC19" s="325"/>
      <c r="LTD19" s="325"/>
      <c r="LTE19" s="325"/>
      <c r="LTF19" s="325"/>
      <c r="LTG19" s="325"/>
      <c r="LTH19" s="325"/>
      <c r="LTI19" s="325"/>
      <c r="LTJ19" s="325"/>
      <c r="LTK19" s="325"/>
      <c r="LTL19" s="325"/>
      <c r="LTM19" s="325"/>
      <c r="LTN19" s="325"/>
      <c r="LTO19" s="325"/>
      <c r="LTP19" s="325"/>
      <c r="LTQ19" s="325"/>
      <c r="LTR19" s="325"/>
      <c r="LTS19" s="325"/>
      <c r="LTT19" s="325"/>
      <c r="LTU19" s="325"/>
      <c r="LTV19" s="325"/>
      <c r="LTW19" s="325"/>
      <c r="LTX19" s="325"/>
      <c r="LTY19" s="325"/>
      <c r="LTZ19" s="325"/>
      <c r="LUA19" s="325"/>
      <c r="LUB19" s="325"/>
      <c r="LUC19" s="325"/>
      <c r="LUD19" s="325"/>
      <c r="LUE19" s="325"/>
      <c r="LUF19" s="325"/>
      <c r="LUG19" s="325"/>
      <c r="LUH19" s="325"/>
      <c r="LUI19" s="325"/>
      <c r="LUJ19" s="325"/>
      <c r="LUK19" s="325"/>
      <c r="LUL19" s="325"/>
      <c r="LUM19" s="325"/>
      <c r="LUN19" s="325"/>
      <c r="LUO19" s="325"/>
      <c r="LUP19" s="325"/>
      <c r="LUQ19" s="325"/>
      <c r="LUR19" s="325"/>
      <c r="LUS19" s="325"/>
      <c r="LUT19" s="325"/>
      <c r="LUU19" s="325"/>
      <c r="LUV19" s="325"/>
      <c r="LUW19" s="325"/>
      <c r="LUX19" s="325"/>
      <c r="LUY19" s="325"/>
      <c r="LUZ19" s="325"/>
      <c r="LVA19" s="325"/>
      <c r="LVB19" s="325"/>
      <c r="LVC19" s="325"/>
      <c r="LVD19" s="325"/>
      <c r="LVE19" s="325"/>
      <c r="LVF19" s="325"/>
      <c r="LVG19" s="325"/>
      <c r="LVH19" s="325"/>
      <c r="LVI19" s="325"/>
      <c r="LVJ19" s="325"/>
      <c r="LVK19" s="325"/>
      <c r="LVL19" s="325"/>
      <c r="LVM19" s="325"/>
      <c r="LVN19" s="325"/>
      <c r="LVO19" s="325"/>
      <c r="LVP19" s="325"/>
      <c r="LVQ19" s="325"/>
      <c r="LVR19" s="325"/>
      <c r="LVS19" s="325"/>
      <c r="LVT19" s="325"/>
      <c r="LVU19" s="325"/>
      <c r="LVV19" s="325"/>
      <c r="LVW19" s="325"/>
      <c r="LVX19" s="325"/>
      <c r="LVY19" s="325"/>
      <c r="LVZ19" s="325"/>
      <c r="LWA19" s="325"/>
      <c r="LWB19" s="325"/>
      <c r="LWC19" s="325"/>
      <c r="LWD19" s="325"/>
      <c r="LWE19" s="325"/>
      <c r="LWF19" s="325"/>
      <c r="LWG19" s="325"/>
      <c r="LWH19" s="325"/>
      <c r="LWI19" s="325"/>
      <c r="LWJ19" s="325"/>
      <c r="LWK19" s="325"/>
      <c r="LWL19" s="325"/>
      <c r="LWM19" s="325"/>
      <c r="LWN19" s="325"/>
      <c r="LWO19" s="325"/>
      <c r="LWP19" s="325"/>
      <c r="LWQ19" s="325"/>
      <c r="LWR19" s="325"/>
      <c r="LWS19" s="325"/>
      <c r="LWT19" s="325"/>
      <c r="LWU19" s="325"/>
      <c r="LWV19" s="325"/>
      <c r="LWW19" s="325"/>
      <c r="LWX19" s="325"/>
      <c r="LWY19" s="325"/>
      <c r="LWZ19" s="325"/>
      <c r="LXA19" s="325"/>
      <c r="LXB19" s="325"/>
      <c r="LXC19" s="325"/>
      <c r="LXD19" s="325"/>
      <c r="LXE19" s="325"/>
      <c r="LXF19" s="325"/>
      <c r="LXG19" s="325"/>
      <c r="LXH19" s="325"/>
      <c r="LXI19" s="325"/>
      <c r="LXJ19" s="325"/>
      <c r="LXK19" s="325"/>
      <c r="LXL19" s="325"/>
      <c r="LXM19" s="325"/>
      <c r="LXN19" s="325"/>
      <c r="LXO19" s="325"/>
      <c r="LXP19" s="325"/>
      <c r="LXQ19" s="325"/>
      <c r="LXR19" s="325"/>
      <c r="LXS19" s="325"/>
      <c r="LXT19" s="325"/>
      <c r="LXU19" s="325"/>
      <c r="LXV19" s="325"/>
      <c r="LXW19" s="325"/>
      <c r="LXX19" s="325"/>
      <c r="LXY19" s="325"/>
      <c r="LXZ19" s="325"/>
      <c r="LYA19" s="325"/>
      <c r="LYB19" s="325"/>
      <c r="LYC19" s="325"/>
      <c r="LYD19" s="325"/>
      <c r="LYE19" s="325"/>
      <c r="LYF19" s="325"/>
      <c r="LYG19" s="325"/>
      <c r="LYH19" s="325"/>
      <c r="LYI19" s="325"/>
      <c r="LYJ19" s="325"/>
      <c r="LYK19" s="325"/>
      <c r="LYL19" s="325"/>
      <c r="LYM19" s="325"/>
      <c r="LYN19" s="325"/>
      <c r="LYO19" s="325"/>
      <c r="LYP19" s="325"/>
      <c r="LYQ19" s="325"/>
      <c r="LYR19" s="325"/>
      <c r="LYS19" s="325"/>
      <c r="LYT19" s="325"/>
      <c r="LYU19" s="325"/>
      <c r="LYV19" s="325"/>
      <c r="LYW19" s="325"/>
      <c r="LYX19" s="325"/>
      <c r="LYY19" s="325"/>
      <c r="LYZ19" s="325"/>
      <c r="LZA19" s="325"/>
      <c r="LZB19" s="325"/>
      <c r="LZC19" s="325"/>
      <c r="LZD19" s="325"/>
      <c r="LZE19" s="325"/>
      <c r="LZF19" s="325"/>
      <c r="LZG19" s="325"/>
      <c r="LZH19" s="325"/>
      <c r="LZI19" s="325"/>
      <c r="LZJ19" s="325"/>
      <c r="LZK19" s="325"/>
      <c r="LZL19" s="325"/>
      <c r="LZM19" s="325"/>
      <c r="LZN19" s="325"/>
      <c r="LZO19" s="325"/>
      <c r="LZP19" s="325"/>
      <c r="LZQ19" s="325"/>
      <c r="LZR19" s="325"/>
      <c r="LZS19" s="325"/>
      <c r="LZT19" s="325"/>
      <c r="LZU19" s="325"/>
      <c r="LZV19" s="325"/>
      <c r="LZW19" s="325"/>
      <c r="LZX19" s="325"/>
      <c r="LZY19" s="325"/>
      <c r="LZZ19" s="325"/>
      <c r="MAA19" s="325"/>
      <c r="MAB19" s="325"/>
      <c r="MAC19" s="325"/>
      <c r="MAD19" s="325"/>
      <c r="MAE19" s="325"/>
      <c r="MAF19" s="325"/>
      <c r="MAG19" s="325"/>
      <c r="MAH19" s="325"/>
      <c r="MAI19" s="325"/>
      <c r="MAJ19" s="325"/>
      <c r="MAK19" s="325"/>
      <c r="MAL19" s="325"/>
      <c r="MAM19" s="325"/>
      <c r="MAN19" s="325"/>
      <c r="MAO19" s="325"/>
      <c r="MAP19" s="325"/>
      <c r="MAQ19" s="325"/>
      <c r="MAR19" s="325"/>
      <c r="MAS19" s="325"/>
      <c r="MAT19" s="325"/>
      <c r="MAU19" s="325"/>
      <c r="MAV19" s="325"/>
      <c r="MAW19" s="325"/>
      <c r="MAX19" s="325"/>
      <c r="MAY19" s="325"/>
      <c r="MAZ19" s="325"/>
      <c r="MBA19" s="325"/>
      <c r="MBB19" s="325"/>
      <c r="MBC19" s="325"/>
      <c r="MBD19" s="325"/>
      <c r="MBE19" s="325"/>
      <c r="MBF19" s="325"/>
      <c r="MBG19" s="325"/>
      <c r="MBH19" s="325"/>
      <c r="MBI19" s="325"/>
      <c r="MBJ19" s="325"/>
      <c r="MBK19" s="325"/>
      <c r="MBL19" s="325"/>
      <c r="MBM19" s="325"/>
      <c r="MBN19" s="325"/>
      <c r="MBO19" s="325"/>
      <c r="MBP19" s="325"/>
      <c r="MBQ19" s="325"/>
      <c r="MBR19" s="325"/>
      <c r="MBS19" s="325"/>
      <c r="MBT19" s="325"/>
      <c r="MBU19" s="325"/>
      <c r="MBV19" s="325"/>
      <c r="MBW19" s="325"/>
      <c r="MBX19" s="325"/>
      <c r="MBY19" s="325"/>
      <c r="MBZ19" s="325"/>
      <c r="MCA19" s="325"/>
      <c r="MCB19" s="325"/>
      <c r="MCC19" s="325"/>
      <c r="MCD19" s="325"/>
      <c r="MCE19" s="325"/>
      <c r="MCF19" s="325"/>
      <c r="MCG19" s="325"/>
      <c r="MCH19" s="325"/>
      <c r="MCI19" s="325"/>
      <c r="MCJ19" s="325"/>
      <c r="MCK19" s="325"/>
      <c r="MCL19" s="325"/>
      <c r="MCM19" s="325"/>
      <c r="MCN19" s="325"/>
      <c r="MCO19" s="325"/>
      <c r="MCP19" s="325"/>
      <c r="MCQ19" s="325"/>
      <c r="MCR19" s="325"/>
      <c r="MCS19" s="325"/>
      <c r="MCT19" s="325"/>
      <c r="MCU19" s="325"/>
      <c r="MCV19" s="325"/>
      <c r="MCW19" s="325"/>
      <c r="MCX19" s="325"/>
      <c r="MCY19" s="325"/>
      <c r="MCZ19" s="325"/>
      <c r="MDA19" s="325"/>
      <c r="MDB19" s="325"/>
      <c r="MDC19" s="325"/>
      <c r="MDD19" s="325"/>
      <c r="MDE19" s="325"/>
      <c r="MDF19" s="325"/>
      <c r="MDG19" s="325"/>
      <c r="MDH19" s="325"/>
      <c r="MDI19" s="325"/>
      <c r="MDJ19" s="325"/>
      <c r="MDK19" s="325"/>
      <c r="MDL19" s="325"/>
      <c r="MDM19" s="325"/>
      <c r="MDN19" s="325"/>
      <c r="MDO19" s="325"/>
      <c r="MDP19" s="325"/>
      <c r="MDQ19" s="325"/>
      <c r="MDR19" s="325"/>
      <c r="MDS19" s="325"/>
      <c r="MDT19" s="325"/>
      <c r="MDU19" s="325"/>
      <c r="MDV19" s="325"/>
      <c r="MDW19" s="325"/>
      <c r="MDX19" s="325"/>
      <c r="MDY19" s="325"/>
      <c r="MDZ19" s="325"/>
      <c r="MEA19" s="325"/>
      <c r="MEB19" s="325"/>
      <c r="MEC19" s="325"/>
      <c r="MED19" s="325"/>
      <c r="MEE19" s="325"/>
      <c r="MEF19" s="325"/>
      <c r="MEG19" s="325"/>
      <c r="MEH19" s="325"/>
      <c r="MEI19" s="325"/>
      <c r="MEJ19" s="325"/>
      <c r="MEK19" s="325"/>
      <c r="MEL19" s="325"/>
      <c r="MEM19" s="325"/>
      <c r="MEN19" s="325"/>
      <c r="MEO19" s="325"/>
      <c r="MEP19" s="325"/>
      <c r="MEQ19" s="325"/>
      <c r="MER19" s="325"/>
      <c r="MES19" s="325"/>
      <c r="MET19" s="325"/>
      <c r="MEU19" s="325"/>
      <c r="MEV19" s="325"/>
      <c r="MEW19" s="325"/>
      <c r="MEX19" s="325"/>
      <c r="MEY19" s="325"/>
      <c r="MEZ19" s="325"/>
      <c r="MFA19" s="325"/>
      <c r="MFB19" s="325"/>
      <c r="MFC19" s="325"/>
      <c r="MFD19" s="325"/>
      <c r="MFE19" s="325"/>
      <c r="MFF19" s="325"/>
      <c r="MFG19" s="325"/>
      <c r="MFH19" s="325"/>
      <c r="MFI19" s="325"/>
      <c r="MFJ19" s="325"/>
      <c r="MFK19" s="325"/>
      <c r="MFL19" s="325"/>
      <c r="MFM19" s="325"/>
      <c r="MFN19" s="325"/>
      <c r="MFO19" s="325"/>
      <c r="MFP19" s="325"/>
      <c r="MFQ19" s="325"/>
      <c r="MFR19" s="325"/>
      <c r="MFS19" s="325"/>
      <c r="MFT19" s="325"/>
      <c r="MFU19" s="325"/>
      <c r="MFV19" s="325"/>
      <c r="MFW19" s="325"/>
      <c r="MFX19" s="325"/>
      <c r="MFY19" s="325"/>
      <c r="MFZ19" s="325"/>
      <c r="MGA19" s="325"/>
      <c r="MGB19" s="325"/>
      <c r="MGC19" s="325"/>
      <c r="MGD19" s="325"/>
      <c r="MGE19" s="325"/>
      <c r="MGF19" s="325"/>
      <c r="MGG19" s="325"/>
      <c r="MGH19" s="325"/>
      <c r="MGI19" s="325"/>
      <c r="MGJ19" s="325"/>
      <c r="MGK19" s="325"/>
      <c r="MGL19" s="325"/>
      <c r="MGM19" s="325"/>
      <c r="MGN19" s="325"/>
      <c r="MGO19" s="325"/>
      <c r="MGP19" s="325"/>
      <c r="MGQ19" s="325"/>
      <c r="MGR19" s="325"/>
      <c r="MGS19" s="325"/>
      <c r="MGT19" s="325"/>
      <c r="MGU19" s="325"/>
      <c r="MGV19" s="325"/>
      <c r="MGW19" s="325"/>
      <c r="MGX19" s="325"/>
      <c r="MGY19" s="325"/>
      <c r="MGZ19" s="325"/>
      <c r="MHA19" s="325"/>
      <c r="MHB19" s="325"/>
      <c r="MHC19" s="325"/>
      <c r="MHD19" s="325"/>
      <c r="MHE19" s="325"/>
      <c r="MHF19" s="325"/>
      <c r="MHG19" s="325"/>
      <c r="MHH19" s="325"/>
      <c r="MHI19" s="325"/>
      <c r="MHJ19" s="325"/>
      <c r="MHK19" s="325"/>
      <c r="MHL19" s="325"/>
      <c r="MHM19" s="325"/>
      <c r="MHN19" s="325"/>
      <c r="MHO19" s="325"/>
      <c r="MHP19" s="325"/>
      <c r="MHQ19" s="325"/>
      <c r="MHR19" s="325"/>
      <c r="MHS19" s="325"/>
      <c r="MHT19" s="325"/>
      <c r="MHU19" s="325"/>
      <c r="MHV19" s="325"/>
      <c r="MHW19" s="325"/>
      <c r="MHX19" s="325"/>
      <c r="MHY19" s="325"/>
      <c r="MHZ19" s="325"/>
      <c r="MIA19" s="325"/>
      <c r="MIB19" s="325"/>
      <c r="MIC19" s="325"/>
      <c r="MID19" s="325"/>
      <c r="MIE19" s="325"/>
      <c r="MIF19" s="325"/>
      <c r="MIG19" s="325"/>
      <c r="MIH19" s="325"/>
      <c r="MII19" s="325"/>
      <c r="MIJ19" s="325"/>
      <c r="MIK19" s="325"/>
      <c r="MIL19" s="325"/>
      <c r="MIM19" s="325"/>
      <c r="MIN19" s="325"/>
      <c r="MIO19" s="325"/>
      <c r="MIP19" s="325"/>
      <c r="MIQ19" s="325"/>
      <c r="MIR19" s="325"/>
      <c r="MIS19" s="325"/>
      <c r="MIT19" s="325"/>
      <c r="MIU19" s="325"/>
      <c r="MIV19" s="325"/>
      <c r="MIW19" s="325"/>
      <c r="MIX19" s="325"/>
      <c r="MIY19" s="325"/>
      <c r="MIZ19" s="325"/>
      <c r="MJA19" s="325"/>
      <c r="MJB19" s="325"/>
      <c r="MJC19" s="325"/>
      <c r="MJD19" s="325"/>
      <c r="MJE19" s="325"/>
      <c r="MJF19" s="325"/>
      <c r="MJG19" s="325"/>
      <c r="MJH19" s="325"/>
      <c r="MJI19" s="325"/>
      <c r="MJJ19" s="325"/>
      <c r="MJK19" s="325"/>
      <c r="MJL19" s="325"/>
      <c r="MJM19" s="325"/>
      <c r="MJN19" s="325"/>
      <c r="MJO19" s="325"/>
      <c r="MJP19" s="325"/>
      <c r="MJQ19" s="325"/>
      <c r="MJR19" s="325"/>
      <c r="MJS19" s="325"/>
      <c r="MJT19" s="325"/>
      <c r="MJU19" s="325"/>
      <c r="MJV19" s="325"/>
      <c r="MJW19" s="325"/>
      <c r="MJX19" s="325"/>
      <c r="MJY19" s="325"/>
      <c r="MJZ19" s="325"/>
      <c r="MKA19" s="325"/>
      <c r="MKB19" s="325"/>
      <c r="MKC19" s="325"/>
      <c r="MKD19" s="325"/>
      <c r="MKE19" s="325"/>
      <c r="MKF19" s="325"/>
      <c r="MKG19" s="325"/>
      <c r="MKH19" s="325"/>
      <c r="MKI19" s="325"/>
      <c r="MKJ19" s="325"/>
      <c r="MKK19" s="325"/>
      <c r="MKL19" s="325"/>
      <c r="MKM19" s="325"/>
      <c r="MKN19" s="325"/>
      <c r="MKO19" s="325"/>
      <c r="MKP19" s="325"/>
      <c r="MKQ19" s="325"/>
      <c r="MKR19" s="325"/>
      <c r="MKS19" s="325"/>
      <c r="MKT19" s="325"/>
      <c r="MKU19" s="325"/>
      <c r="MKV19" s="325"/>
      <c r="MKW19" s="325"/>
      <c r="MKX19" s="325"/>
      <c r="MKY19" s="325"/>
      <c r="MKZ19" s="325"/>
      <c r="MLA19" s="325"/>
      <c r="MLB19" s="325"/>
      <c r="MLC19" s="325"/>
      <c r="MLD19" s="325"/>
      <c r="MLE19" s="325"/>
      <c r="MLF19" s="325"/>
      <c r="MLG19" s="325"/>
      <c r="MLH19" s="325"/>
      <c r="MLI19" s="325"/>
      <c r="MLJ19" s="325"/>
      <c r="MLK19" s="325"/>
      <c r="MLL19" s="325"/>
      <c r="MLM19" s="325"/>
      <c r="MLN19" s="325"/>
      <c r="MLO19" s="325"/>
      <c r="MLP19" s="325"/>
      <c r="MLQ19" s="325"/>
      <c r="MLR19" s="325"/>
      <c r="MLS19" s="325"/>
      <c r="MLT19" s="325"/>
      <c r="MLU19" s="325"/>
      <c r="MLV19" s="325"/>
      <c r="MLW19" s="325"/>
      <c r="MLX19" s="325"/>
      <c r="MLY19" s="325"/>
      <c r="MLZ19" s="325"/>
      <c r="MMA19" s="325"/>
      <c r="MMB19" s="325"/>
      <c r="MMC19" s="325"/>
      <c r="MMD19" s="325"/>
      <c r="MME19" s="325"/>
      <c r="MMF19" s="325"/>
      <c r="MMG19" s="325"/>
      <c r="MMH19" s="325"/>
      <c r="MMI19" s="325"/>
      <c r="MMJ19" s="325"/>
      <c r="MMK19" s="325"/>
      <c r="MML19" s="325"/>
      <c r="MMM19" s="325"/>
      <c r="MMN19" s="325"/>
      <c r="MMO19" s="325"/>
      <c r="MMP19" s="325"/>
      <c r="MMQ19" s="325"/>
      <c r="MMR19" s="325"/>
      <c r="MMS19" s="325"/>
      <c r="MMT19" s="325"/>
      <c r="MMU19" s="325"/>
      <c r="MMV19" s="325"/>
      <c r="MMW19" s="325"/>
      <c r="MMX19" s="325"/>
      <c r="MMY19" s="325"/>
      <c r="MMZ19" s="325"/>
      <c r="MNA19" s="325"/>
      <c r="MNB19" s="325"/>
      <c r="MNC19" s="325"/>
      <c r="MND19" s="325"/>
      <c r="MNE19" s="325"/>
      <c r="MNF19" s="325"/>
      <c r="MNG19" s="325"/>
      <c r="MNH19" s="325"/>
      <c r="MNI19" s="325"/>
      <c r="MNJ19" s="325"/>
      <c r="MNK19" s="325"/>
      <c r="MNL19" s="325"/>
      <c r="MNM19" s="325"/>
      <c r="MNN19" s="325"/>
      <c r="MNO19" s="325"/>
      <c r="MNP19" s="325"/>
      <c r="MNQ19" s="325"/>
      <c r="MNR19" s="325"/>
      <c r="MNS19" s="325"/>
      <c r="MNT19" s="325"/>
      <c r="MNU19" s="325"/>
      <c r="MNV19" s="325"/>
      <c r="MNW19" s="325"/>
      <c r="MNX19" s="325"/>
      <c r="MNY19" s="325"/>
      <c r="MNZ19" s="325"/>
      <c r="MOA19" s="325"/>
      <c r="MOB19" s="325"/>
      <c r="MOC19" s="325"/>
      <c r="MOD19" s="325"/>
      <c r="MOE19" s="325"/>
      <c r="MOF19" s="325"/>
      <c r="MOG19" s="325"/>
      <c r="MOH19" s="325"/>
      <c r="MOI19" s="325"/>
      <c r="MOJ19" s="325"/>
      <c r="MOK19" s="325"/>
      <c r="MOL19" s="325"/>
      <c r="MOM19" s="325"/>
      <c r="MON19" s="325"/>
      <c r="MOO19" s="325"/>
      <c r="MOP19" s="325"/>
      <c r="MOQ19" s="325"/>
      <c r="MOR19" s="325"/>
      <c r="MOS19" s="325"/>
      <c r="MOT19" s="325"/>
      <c r="MOU19" s="325"/>
      <c r="MOV19" s="325"/>
      <c r="MOW19" s="325"/>
      <c r="MOX19" s="325"/>
      <c r="MOY19" s="325"/>
      <c r="MOZ19" s="325"/>
      <c r="MPA19" s="325"/>
      <c r="MPB19" s="325"/>
      <c r="MPC19" s="325"/>
      <c r="MPD19" s="325"/>
      <c r="MPE19" s="325"/>
      <c r="MPF19" s="325"/>
      <c r="MPG19" s="325"/>
      <c r="MPH19" s="325"/>
      <c r="MPI19" s="325"/>
      <c r="MPJ19" s="325"/>
      <c r="MPK19" s="325"/>
      <c r="MPL19" s="325"/>
      <c r="MPM19" s="325"/>
      <c r="MPN19" s="325"/>
      <c r="MPO19" s="325"/>
      <c r="MPP19" s="325"/>
      <c r="MPQ19" s="325"/>
      <c r="MPR19" s="325"/>
      <c r="MPS19" s="325"/>
      <c r="MPT19" s="325"/>
      <c r="MPU19" s="325"/>
      <c r="MPV19" s="325"/>
      <c r="MPW19" s="325"/>
      <c r="MPX19" s="325"/>
      <c r="MPY19" s="325"/>
      <c r="MPZ19" s="325"/>
      <c r="MQA19" s="325"/>
      <c r="MQB19" s="325"/>
      <c r="MQC19" s="325"/>
      <c r="MQD19" s="325"/>
      <c r="MQE19" s="325"/>
      <c r="MQF19" s="325"/>
      <c r="MQG19" s="325"/>
      <c r="MQH19" s="325"/>
      <c r="MQI19" s="325"/>
      <c r="MQJ19" s="325"/>
      <c r="MQK19" s="325"/>
      <c r="MQL19" s="325"/>
      <c r="MQM19" s="325"/>
      <c r="MQN19" s="325"/>
      <c r="MQO19" s="325"/>
      <c r="MQP19" s="325"/>
      <c r="MQQ19" s="325"/>
      <c r="MQR19" s="325"/>
      <c r="MQS19" s="325"/>
      <c r="MQT19" s="325"/>
      <c r="MQU19" s="325"/>
      <c r="MQV19" s="325"/>
      <c r="MQW19" s="325"/>
      <c r="MQX19" s="325"/>
      <c r="MQY19" s="325"/>
      <c r="MQZ19" s="325"/>
      <c r="MRA19" s="325"/>
      <c r="MRB19" s="325"/>
      <c r="MRC19" s="325"/>
      <c r="MRD19" s="325"/>
      <c r="MRE19" s="325"/>
      <c r="MRF19" s="325"/>
      <c r="MRG19" s="325"/>
      <c r="MRH19" s="325"/>
      <c r="MRI19" s="325"/>
      <c r="MRJ19" s="325"/>
      <c r="MRK19" s="325"/>
      <c r="MRL19" s="325"/>
      <c r="MRM19" s="325"/>
      <c r="MRN19" s="325"/>
      <c r="MRO19" s="325"/>
      <c r="MRP19" s="325"/>
      <c r="MRQ19" s="325"/>
      <c r="MRR19" s="325"/>
      <c r="MRS19" s="325"/>
      <c r="MRT19" s="325"/>
      <c r="MRU19" s="325"/>
      <c r="MRV19" s="325"/>
      <c r="MRW19" s="325"/>
      <c r="MRX19" s="325"/>
      <c r="MRY19" s="325"/>
      <c r="MRZ19" s="325"/>
      <c r="MSA19" s="325"/>
      <c r="MSB19" s="325"/>
      <c r="MSC19" s="325"/>
      <c r="MSD19" s="325"/>
      <c r="MSE19" s="325"/>
      <c r="MSF19" s="325"/>
      <c r="MSG19" s="325"/>
      <c r="MSH19" s="325"/>
      <c r="MSI19" s="325"/>
      <c r="MSJ19" s="325"/>
      <c r="MSK19" s="325"/>
      <c r="MSL19" s="325"/>
      <c r="MSM19" s="325"/>
      <c r="MSN19" s="325"/>
      <c r="MSO19" s="325"/>
      <c r="MSP19" s="325"/>
      <c r="MSQ19" s="325"/>
      <c r="MSR19" s="325"/>
      <c r="MSS19" s="325"/>
      <c r="MST19" s="325"/>
      <c r="MSU19" s="325"/>
      <c r="MSV19" s="325"/>
      <c r="MSW19" s="325"/>
      <c r="MSX19" s="325"/>
      <c r="MSY19" s="325"/>
      <c r="MSZ19" s="325"/>
      <c r="MTA19" s="325"/>
      <c r="MTB19" s="325"/>
      <c r="MTC19" s="325"/>
      <c r="MTD19" s="325"/>
      <c r="MTE19" s="325"/>
      <c r="MTF19" s="325"/>
      <c r="MTG19" s="325"/>
      <c r="MTH19" s="325"/>
      <c r="MTI19" s="325"/>
      <c r="MTJ19" s="325"/>
      <c r="MTK19" s="325"/>
      <c r="MTL19" s="325"/>
      <c r="MTM19" s="325"/>
      <c r="MTN19" s="325"/>
      <c r="MTO19" s="325"/>
      <c r="MTP19" s="325"/>
      <c r="MTQ19" s="325"/>
      <c r="MTR19" s="325"/>
      <c r="MTS19" s="325"/>
      <c r="MTT19" s="325"/>
      <c r="MTU19" s="325"/>
      <c r="MTV19" s="325"/>
      <c r="MTW19" s="325"/>
      <c r="MTX19" s="325"/>
      <c r="MTY19" s="325"/>
      <c r="MTZ19" s="325"/>
      <c r="MUA19" s="325"/>
      <c r="MUB19" s="325"/>
      <c r="MUC19" s="325"/>
      <c r="MUD19" s="325"/>
      <c r="MUE19" s="325"/>
      <c r="MUF19" s="325"/>
      <c r="MUG19" s="325"/>
      <c r="MUH19" s="325"/>
      <c r="MUI19" s="325"/>
      <c r="MUJ19" s="325"/>
      <c r="MUK19" s="325"/>
      <c r="MUL19" s="325"/>
      <c r="MUM19" s="325"/>
      <c r="MUN19" s="325"/>
      <c r="MUO19" s="325"/>
      <c r="MUP19" s="325"/>
      <c r="MUQ19" s="325"/>
      <c r="MUR19" s="325"/>
      <c r="MUS19" s="325"/>
      <c r="MUT19" s="325"/>
      <c r="MUU19" s="325"/>
      <c r="MUV19" s="325"/>
      <c r="MUW19" s="325"/>
      <c r="MUX19" s="325"/>
      <c r="MUY19" s="325"/>
      <c r="MUZ19" s="325"/>
      <c r="MVA19" s="325"/>
      <c r="MVB19" s="325"/>
      <c r="MVC19" s="325"/>
      <c r="MVD19" s="325"/>
      <c r="MVE19" s="325"/>
      <c r="MVF19" s="325"/>
      <c r="MVG19" s="325"/>
      <c r="MVH19" s="325"/>
      <c r="MVI19" s="325"/>
      <c r="MVJ19" s="325"/>
      <c r="MVK19" s="325"/>
      <c r="MVL19" s="325"/>
      <c r="MVM19" s="325"/>
      <c r="MVN19" s="325"/>
      <c r="MVO19" s="325"/>
      <c r="MVP19" s="325"/>
      <c r="MVQ19" s="325"/>
      <c r="MVR19" s="325"/>
      <c r="MVS19" s="325"/>
      <c r="MVT19" s="325"/>
      <c r="MVU19" s="325"/>
      <c r="MVV19" s="325"/>
      <c r="MVW19" s="325"/>
      <c r="MVX19" s="325"/>
      <c r="MVY19" s="325"/>
      <c r="MVZ19" s="325"/>
      <c r="MWA19" s="325"/>
      <c r="MWB19" s="325"/>
      <c r="MWC19" s="325"/>
      <c r="MWD19" s="325"/>
      <c r="MWE19" s="325"/>
      <c r="MWF19" s="325"/>
      <c r="MWG19" s="325"/>
      <c r="MWH19" s="325"/>
      <c r="MWI19" s="325"/>
      <c r="MWJ19" s="325"/>
      <c r="MWK19" s="325"/>
      <c r="MWL19" s="325"/>
      <c r="MWM19" s="325"/>
      <c r="MWN19" s="325"/>
      <c r="MWO19" s="325"/>
      <c r="MWP19" s="325"/>
      <c r="MWQ19" s="325"/>
      <c r="MWR19" s="325"/>
      <c r="MWS19" s="325"/>
      <c r="MWT19" s="325"/>
      <c r="MWU19" s="325"/>
      <c r="MWV19" s="325"/>
      <c r="MWW19" s="325"/>
      <c r="MWX19" s="325"/>
      <c r="MWY19" s="325"/>
      <c r="MWZ19" s="325"/>
      <c r="MXA19" s="325"/>
      <c r="MXB19" s="325"/>
      <c r="MXC19" s="325"/>
      <c r="MXD19" s="325"/>
      <c r="MXE19" s="325"/>
      <c r="MXF19" s="325"/>
      <c r="MXG19" s="325"/>
      <c r="MXH19" s="325"/>
      <c r="MXI19" s="325"/>
      <c r="MXJ19" s="325"/>
      <c r="MXK19" s="325"/>
      <c r="MXL19" s="325"/>
      <c r="MXM19" s="325"/>
      <c r="MXN19" s="325"/>
      <c r="MXO19" s="325"/>
      <c r="MXP19" s="325"/>
      <c r="MXQ19" s="325"/>
      <c r="MXR19" s="325"/>
      <c r="MXS19" s="325"/>
      <c r="MXT19" s="325"/>
      <c r="MXU19" s="325"/>
      <c r="MXV19" s="325"/>
      <c r="MXW19" s="325"/>
      <c r="MXX19" s="325"/>
      <c r="MXY19" s="325"/>
      <c r="MXZ19" s="325"/>
      <c r="MYA19" s="325"/>
      <c r="MYB19" s="325"/>
      <c r="MYC19" s="325"/>
      <c r="MYD19" s="325"/>
      <c r="MYE19" s="325"/>
      <c r="MYF19" s="325"/>
      <c r="MYG19" s="325"/>
      <c r="MYH19" s="325"/>
      <c r="MYI19" s="325"/>
      <c r="MYJ19" s="325"/>
      <c r="MYK19" s="325"/>
      <c r="MYL19" s="325"/>
      <c r="MYM19" s="325"/>
      <c r="MYN19" s="325"/>
      <c r="MYO19" s="325"/>
      <c r="MYP19" s="325"/>
      <c r="MYQ19" s="325"/>
      <c r="MYR19" s="325"/>
      <c r="MYS19" s="325"/>
      <c r="MYT19" s="325"/>
      <c r="MYU19" s="325"/>
      <c r="MYV19" s="325"/>
      <c r="MYW19" s="325"/>
      <c r="MYX19" s="325"/>
      <c r="MYY19" s="325"/>
      <c r="MYZ19" s="325"/>
      <c r="MZA19" s="325"/>
      <c r="MZB19" s="325"/>
      <c r="MZC19" s="325"/>
      <c r="MZD19" s="325"/>
      <c r="MZE19" s="325"/>
      <c r="MZF19" s="325"/>
      <c r="MZG19" s="325"/>
      <c r="MZH19" s="325"/>
      <c r="MZI19" s="325"/>
      <c r="MZJ19" s="325"/>
      <c r="MZK19" s="325"/>
      <c r="MZL19" s="325"/>
      <c r="MZM19" s="325"/>
      <c r="MZN19" s="325"/>
      <c r="MZO19" s="325"/>
      <c r="MZP19" s="325"/>
      <c r="MZQ19" s="325"/>
      <c r="MZR19" s="325"/>
      <c r="MZS19" s="325"/>
      <c r="MZT19" s="325"/>
      <c r="MZU19" s="325"/>
      <c r="MZV19" s="325"/>
      <c r="MZW19" s="325"/>
      <c r="MZX19" s="325"/>
      <c r="MZY19" s="325"/>
      <c r="MZZ19" s="325"/>
      <c r="NAA19" s="325"/>
      <c r="NAB19" s="325"/>
      <c r="NAC19" s="325"/>
      <c r="NAD19" s="325"/>
      <c r="NAE19" s="325"/>
      <c r="NAF19" s="325"/>
      <c r="NAG19" s="325"/>
      <c r="NAH19" s="325"/>
      <c r="NAI19" s="325"/>
      <c r="NAJ19" s="325"/>
      <c r="NAK19" s="325"/>
      <c r="NAL19" s="325"/>
      <c r="NAM19" s="325"/>
      <c r="NAN19" s="325"/>
      <c r="NAO19" s="325"/>
      <c r="NAP19" s="325"/>
      <c r="NAQ19" s="325"/>
      <c r="NAR19" s="325"/>
      <c r="NAS19" s="325"/>
      <c r="NAT19" s="325"/>
      <c r="NAU19" s="325"/>
      <c r="NAV19" s="325"/>
      <c r="NAW19" s="325"/>
      <c r="NAX19" s="325"/>
      <c r="NAY19" s="325"/>
      <c r="NAZ19" s="325"/>
      <c r="NBA19" s="325"/>
      <c r="NBB19" s="325"/>
      <c r="NBC19" s="325"/>
      <c r="NBD19" s="325"/>
      <c r="NBE19" s="325"/>
      <c r="NBF19" s="325"/>
      <c r="NBG19" s="325"/>
      <c r="NBH19" s="325"/>
      <c r="NBI19" s="325"/>
      <c r="NBJ19" s="325"/>
      <c r="NBK19" s="325"/>
      <c r="NBL19" s="325"/>
      <c r="NBM19" s="325"/>
      <c r="NBN19" s="325"/>
      <c r="NBO19" s="325"/>
      <c r="NBP19" s="325"/>
      <c r="NBQ19" s="325"/>
      <c r="NBR19" s="325"/>
      <c r="NBS19" s="325"/>
      <c r="NBT19" s="325"/>
      <c r="NBU19" s="325"/>
      <c r="NBV19" s="325"/>
      <c r="NBW19" s="325"/>
      <c r="NBX19" s="325"/>
      <c r="NBY19" s="325"/>
      <c r="NBZ19" s="325"/>
      <c r="NCA19" s="325"/>
      <c r="NCB19" s="325"/>
      <c r="NCC19" s="325"/>
      <c r="NCD19" s="325"/>
      <c r="NCE19" s="325"/>
      <c r="NCF19" s="325"/>
      <c r="NCG19" s="325"/>
      <c r="NCH19" s="325"/>
      <c r="NCI19" s="325"/>
      <c r="NCJ19" s="325"/>
      <c r="NCK19" s="325"/>
      <c r="NCL19" s="325"/>
      <c r="NCM19" s="325"/>
      <c r="NCN19" s="325"/>
      <c r="NCO19" s="325"/>
      <c r="NCP19" s="325"/>
      <c r="NCQ19" s="325"/>
      <c r="NCR19" s="325"/>
      <c r="NCS19" s="325"/>
      <c r="NCT19" s="325"/>
      <c r="NCU19" s="325"/>
      <c r="NCV19" s="325"/>
      <c r="NCW19" s="325"/>
      <c r="NCX19" s="325"/>
      <c r="NCY19" s="325"/>
      <c r="NCZ19" s="325"/>
      <c r="NDA19" s="325"/>
      <c r="NDB19" s="325"/>
      <c r="NDC19" s="325"/>
      <c r="NDD19" s="325"/>
      <c r="NDE19" s="325"/>
      <c r="NDF19" s="325"/>
      <c r="NDG19" s="325"/>
      <c r="NDH19" s="325"/>
      <c r="NDI19" s="325"/>
      <c r="NDJ19" s="325"/>
      <c r="NDK19" s="325"/>
      <c r="NDL19" s="325"/>
      <c r="NDM19" s="325"/>
      <c r="NDN19" s="325"/>
      <c r="NDO19" s="325"/>
      <c r="NDP19" s="325"/>
      <c r="NDQ19" s="325"/>
      <c r="NDR19" s="325"/>
      <c r="NDS19" s="325"/>
      <c r="NDT19" s="325"/>
      <c r="NDU19" s="325"/>
      <c r="NDV19" s="325"/>
      <c r="NDW19" s="325"/>
      <c r="NDX19" s="325"/>
      <c r="NDY19" s="325"/>
      <c r="NDZ19" s="325"/>
      <c r="NEA19" s="325"/>
      <c r="NEB19" s="325"/>
      <c r="NEC19" s="325"/>
      <c r="NED19" s="325"/>
      <c r="NEE19" s="325"/>
      <c r="NEF19" s="325"/>
      <c r="NEG19" s="325"/>
      <c r="NEH19" s="325"/>
      <c r="NEI19" s="325"/>
      <c r="NEJ19" s="325"/>
      <c r="NEK19" s="325"/>
      <c r="NEL19" s="325"/>
      <c r="NEM19" s="325"/>
      <c r="NEN19" s="325"/>
      <c r="NEO19" s="325"/>
      <c r="NEP19" s="325"/>
      <c r="NEQ19" s="325"/>
      <c r="NER19" s="325"/>
      <c r="NES19" s="325"/>
      <c r="NET19" s="325"/>
      <c r="NEU19" s="325"/>
      <c r="NEV19" s="325"/>
      <c r="NEW19" s="325"/>
      <c r="NEX19" s="325"/>
      <c r="NEY19" s="325"/>
      <c r="NEZ19" s="325"/>
      <c r="NFA19" s="325"/>
      <c r="NFB19" s="325"/>
      <c r="NFC19" s="325"/>
      <c r="NFD19" s="325"/>
      <c r="NFE19" s="325"/>
      <c r="NFF19" s="325"/>
      <c r="NFG19" s="325"/>
      <c r="NFH19" s="325"/>
      <c r="NFI19" s="325"/>
      <c r="NFJ19" s="325"/>
      <c r="NFK19" s="325"/>
      <c r="NFL19" s="325"/>
      <c r="NFM19" s="325"/>
      <c r="NFN19" s="325"/>
      <c r="NFO19" s="325"/>
      <c r="NFP19" s="325"/>
      <c r="NFQ19" s="325"/>
      <c r="NFR19" s="325"/>
      <c r="NFS19" s="325"/>
      <c r="NFT19" s="325"/>
      <c r="NFU19" s="325"/>
      <c r="NFV19" s="325"/>
      <c r="NFW19" s="325"/>
      <c r="NFX19" s="325"/>
      <c r="NFY19" s="325"/>
      <c r="NFZ19" s="325"/>
      <c r="NGA19" s="325"/>
      <c r="NGB19" s="325"/>
      <c r="NGC19" s="325"/>
      <c r="NGD19" s="325"/>
      <c r="NGE19" s="325"/>
      <c r="NGF19" s="325"/>
      <c r="NGG19" s="325"/>
      <c r="NGH19" s="325"/>
      <c r="NGI19" s="325"/>
      <c r="NGJ19" s="325"/>
      <c r="NGK19" s="325"/>
      <c r="NGL19" s="325"/>
      <c r="NGM19" s="325"/>
      <c r="NGN19" s="325"/>
      <c r="NGO19" s="325"/>
      <c r="NGP19" s="325"/>
      <c r="NGQ19" s="325"/>
      <c r="NGR19" s="325"/>
      <c r="NGS19" s="325"/>
      <c r="NGT19" s="325"/>
      <c r="NGU19" s="325"/>
      <c r="NGV19" s="325"/>
      <c r="NGW19" s="325"/>
      <c r="NGX19" s="325"/>
      <c r="NGY19" s="325"/>
      <c r="NGZ19" s="325"/>
      <c r="NHA19" s="325"/>
      <c r="NHB19" s="325"/>
      <c r="NHC19" s="325"/>
      <c r="NHD19" s="325"/>
      <c r="NHE19" s="325"/>
      <c r="NHF19" s="325"/>
      <c r="NHG19" s="325"/>
      <c r="NHH19" s="325"/>
      <c r="NHI19" s="325"/>
      <c r="NHJ19" s="325"/>
      <c r="NHK19" s="325"/>
      <c r="NHL19" s="325"/>
      <c r="NHM19" s="325"/>
      <c r="NHN19" s="325"/>
      <c r="NHO19" s="325"/>
      <c r="NHP19" s="325"/>
      <c r="NHQ19" s="325"/>
      <c r="NHR19" s="325"/>
      <c r="NHS19" s="325"/>
      <c r="NHT19" s="325"/>
      <c r="NHU19" s="325"/>
      <c r="NHV19" s="325"/>
      <c r="NHW19" s="325"/>
      <c r="NHX19" s="325"/>
      <c r="NHY19" s="325"/>
      <c r="NHZ19" s="325"/>
      <c r="NIA19" s="325"/>
      <c r="NIB19" s="325"/>
      <c r="NIC19" s="325"/>
      <c r="NID19" s="325"/>
      <c r="NIE19" s="325"/>
      <c r="NIF19" s="325"/>
      <c r="NIG19" s="325"/>
      <c r="NIH19" s="325"/>
      <c r="NII19" s="325"/>
      <c r="NIJ19" s="325"/>
      <c r="NIK19" s="325"/>
      <c r="NIL19" s="325"/>
      <c r="NIM19" s="325"/>
      <c r="NIN19" s="325"/>
      <c r="NIO19" s="325"/>
      <c r="NIP19" s="325"/>
      <c r="NIQ19" s="325"/>
      <c r="NIR19" s="325"/>
      <c r="NIS19" s="325"/>
      <c r="NIT19" s="325"/>
      <c r="NIU19" s="325"/>
      <c r="NIV19" s="325"/>
      <c r="NIW19" s="325"/>
      <c r="NIX19" s="325"/>
      <c r="NIY19" s="325"/>
      <c r="NIZ19" s="325"/>
      <c r="NJA19" s="325"/>
      <c r="NJB19" s="325"/>
      <c r="NJC19" s="325"/>
      <c r="NJD19" s="325"/>
      <c r="NJE19" s="325"/>
      <c r="NJF19" s="325"/>
      <c r="NJG19" s="325"/>
      <c r="NJH19" s="325"/>
      <c r="NJI19" s="325"/>
      <c r="NJJ19" s="325"/>
      <c r="NJK19" s="325"/>
      <c r="NJL19" s="325"/>
      <c r="NJM19" s="325"/>
      <c r="NJN19" s="325"/>
      <c r="NJO19" s="325"/>
      <c r="NJP19" s="325"/>
      <c r="NJQ19" s="325"/>
      <c r="NJR19" s="325"/>
      <c r="NJS19" s="325"/>
      <c r="NJT19" s="325"/>
      <c r="NJU19" s="325"/>
      <c r="NJV19" s="325"/>
      <c r="NJW19" s="325"/>
      <c r="NJX19" s="325"/>
      <c r="NJY19" s="325"/>
      <c r="NJZ19" s="325"/>
      <c r="NKA19" s="325"/>
      <c r="NKB19" s="325"/>
      <c r="NKC19" s="325"/>
      <c r="NKD19" s="325"/>
      <c r="NKE19" s="325"/>
      <c r="NKF19" s="325"/>
      <c r="NKG19" s="325"/>
      <c r="NKH19" s="325"/>
      <c r="NKI19" s="325"/>
      <c r="NKJ19" s="325"/>
      <c r="NKK19" s="325"/>
      <c r="NKL19" s="325"/>
      <c r="NKM19" s="325"/>
      <c r="NKN19" s="325"/>
      <c r="NKO19" s="325"/>
      <c r="NKP19" s="325"/>
      <c r="NKQ19" s="325"/>
      <c r="NKR19" s="325"/>
      <c r="NKS19" s="325"/>
      <c r="NKT19" s="325"/>
      <c r="NKU19" s="325"/>
      <c r="NKV19" s="325"/>
      <c r="NKW19" s="325"/>
      <c r="NKX19" s="325"/>
      <c r="NKY19" s="325"/>
      <c r="NKZ19" s="325"/>
      <c r="NLA19" s="325"/>
      <c r="NLB19" s="325"/>
      <c r="NLC19" s="325"/>
      <c r="NLD19" s="325"/>
      <c r="NLE19" s="325"/>
      <c r="NLF19" s="325"/>
      <c r="NLG19" s="325"/>
      <c r="NLH19" s="325"/>
      <c r="NLI19" s="325"/>
      <c r="NLJ19" s="325"/>
      <c r="NLK19" s="325"/>
      <c r="NLL19" s="325"/>
      <c r="NLM19" s="325"/>
      <c r="NLN19" s="325"/>
      <c r="NLO19" s="325"/>
      <c r="NLP19" s="325"/>
      <c r="NLQ19" s="325"/>
      <c r="NLR19" s="325"/>
      <c r="NLS19" s="325"/>
      <c r="NLT19" s="325"/>
      <c r="NLU19" s="325"/>
      <c r="NLV19" s="325"/>
      <c r="NLW19" s="325"/>
      <c r="NLX19" s="325"/>
      <c r="NLY19" s="325"/>
      <c r="NLZ19" s="325"/>
      <c r="NMA19" s="325"/>
      <c r="NMB19" s="325"/>
      <c r="NMC19" s="325"/>
      <c r="NMD19" s="325"/>
      <c r="NME19" s="325"/>
      <c r="NMF19" s="325"/>
      <c r="NMG19" s="325"/>
      <c r="NMH19" s="325"/>
      <c r="NMI19" s="325"/>
      <c r="NMJ19" s="325"/>
      <c r="NMK19" s="325"/>
      <c r="NML19" s="325"/>
      <c r="NMM19" s="325"/>
      <c r="NMN19" s="325"/>
      <c r="NMO19" s="325"/>
      <c r="NMP19" s="325"/>
      <c r="NMQ19" s="325"/>
      <c r="NMR19" s="325"/>
      <c r="NMS19" s="325"/>
      <c r="NMT19" s="325"/>
      <c r="NMU19" s="325"/>
      <c r="NMV19" s="325"/>
      <c r="NMW19" s="325"/>
      <c r="NMX19" s="325"/>
      <c r="NMY19" s="325"/>
      <c r="NMZ19" s="325"/>
      <c r="NNA19" s="325"/>
      <c r="NNB19" s="325"/>
      <c r="NNC19" s="325"/>
      <c r="NND19" s="325"/>
      <c r="NNE19" s="325"/>
      <c r="NNF19" s="325"/>
      <c r="NNG19" s="325"/>
      <c r="NNH19" s="325"/>
      <c r="NNI19" s="325"/>
      <c r="NNJ19" s="325"/>
      <c r="NNK19" s="325"/>
      <c r="NNL19" s="325"/>
      <c r="NNM19" s="325"/>
      <c r="NNN19" s="325"/>
      <c r="NNO19" s="325"/>
      <c r="NNP19" s="325"/>
      <c r="NNQ19" s="325"/>
      <c r="NNR19" s="325"/>
      <c r="NNS19" s="325"/>
      <c r="NNT19" s="325"/>
      <c r="NNU19" s="325"/>
      <c r="NNV19" s="325"/>
      <c r="NNW19" s="325"/>
      <c r="NNX19" s="325"/>
      <c r="NNY19" s="325"/>
      <c r="NNZ19" s="325"/>
      <c r="NOA19" s="325"/>
      <c r="NOB19" s="325"/>
      <c r="NOC19" s="325"/>
      <c r="NOD19" s="325"/>
      <c r="NOE19" s="325"/>
      <c r="NOF19" s="325"/>
      <c r="NOG19" s="325"/>
      <c r="NOH19" s="325"/>
      <c r="NOI19" s="325"/>
      <c r="NOJ19" s="325"/>
      <c r="NOK19" s="325"/>
      <c r="NOL19" s="325"/>
      <c r="NOM19" s="325"/>
      <c r="NON19" s="325"/>
      <c r="NOO19" s="325"/>
      <c r="NOP19" s="325"/>
      <c r="NOQ19" s="325"/>
      <c r="NOR19" s="325"/>
      <c r="NOS19" s="325"/>
      <c r="NOT19" s="325"/>
      <c r="NOU19" s="325"/>
      <c r="NOV19" s="325"/>
      <c r="NOW19" s="325"/>
      <c r="NOX19" s="325"/>
      <c r="NOY19" s="325"/>
      <c r="NOZ19" s="325"/>
      <c r="NPA19" s="325"/>
      <c r="NPB19" s="325"/>
      <c r="NPC19" s="325"/>
      <c r="NPD19" s="325"/>
      <c r="NPE19" s="325"/>
      <c r="NPF19" s="325"/>
      <c r="NPG19" s="325"/>
      <c r="NPH19" s="325"/>
      <c r="NPI19" s="325"/>
      <c r="NPJ19" s="325"/>
      <c r="NPK19" s="325"/>
      <c r="NPL19" s="325"/>
      <c r="NPM19" s="325"/>
      <c r="NPN19" s="325"/>
      <c r="NPO19" s="325"/>
      <c r="NPP19" s="325"/>
      <c r="NPQ19" s="325"/>
      <c r="NPR19" s="325"/>
      <c r="NPS19" s="325"/>
      <c r="NPT19" s="325"/>
      <c r="NPU19" s="325"/>
      <c r="NPV19" s="325"/>
      <c r="NPW19" s="325"/>
      <c r="NPX19" s="325"/>
      <c r="NPY19" s="325"/>
      <c r="NPZ19" s="325"/>
      <c r="NQA19" s="325"/>
      <c r="NQB19" s="325"/>
      <c r="NQC19" s="325"/>
      <c r="NQD19" s="325"/>
      <c r="NQE19" s="325"/>
      <c r="NQF19" s="325"/>
      <c r="NQG19" s="325"/>
      <c r="NQH19" s="325"/>
      <c r="NQI19" s="325"/>
      <c r="NQJ19" s="325"/>
      <c r="NQK19" s="325"/>
      <c r="NQL19" s="325"/>
      <c r="NQM19" s="325"/>
      <c r="NQN19" s="325"/>
      <c r="NQO19" s="325"/>
      <c r="NQP19" s="325"/>
      <c r="NQQ19" s="325"/>
      <c r="NQR19" s="325"/>
      <c r="NQS19" s="325"/>
      <c r="NQT19" s="325"/>
      <c r="NQU19" s="325"/>
      <c r="NQV19" s="325"/>
      <c r="NQW19" s="325"/>
      <c r="NQX19" s="325"/>
      <c r="NQY19" s="325"/>
      <c r="NQZ19" s="325"/>
      <c r="NRA19" s="325"/>
      <c r="NRB19" s="325"/>
      <c r="NRC19" s="325"/>
      <c r="NRD19" s="325"/>
      <c r="NRE19" s="325"/>
      <c r="NRF19" s="325"/>
      <c r="NRG19" s="325"/>
      <c r="NRH19" s="325"/>
      <c r="NRI19" s="325"/>
      <c r="NRJ19" s="325"/>
      <c r="NRK19" s="325"/>
      <c r="NRL19" s="325"/>
      <c r="NRM19" s="325"/>
      <c r="NRN19" s="325"/>
      <c r="NRO19" s="325"/>
      <c r="NRP19" s="325"/>
      <c r="NRQ19" s="325"/>
      <c r="NRR19" s="325"/>
      <c r="NRS19" s="325"/>
      <c r="NRT19" s="325"/>
      <c r="NRU19" s="325"/>
      <c r="NRV19" s="325"/>
      <c r="NRW19" s="325"/>
      <c r="NRX19" s="325"/>
      <c r="NRY19" s="325"/>
      <c r="NRZ19" s="325"/>
      <c r="NSA19" s="325"/>
      <c r="NSB19" s="325"/>
      <c r="NSC19" s="325"/>
      <c r="NSD19" s="325"/>
      <c r="NSE19" s="325"/>
      <c r="NSF19" s="325"/>
      <c r="NSG19" s="325"/>
      <c r="NSH19" s="325"/>
      <c r="NSI19" s="325"/>
      <c r="NSJ19" s="325"/>
      <c r="NSK19" s="325"/>
      <c r="NSL19" s="325"/>
      <c r="NSM19" s="325"/>
      <c r="NSN19" s="325"/>
      <c r="NSO19" s="325"/>
      <c r="NSP19" s="325"/>
      <c r="NSQ19" s="325"/>
      <c r="NSR19" s="325"/>
      <c r="NSS19" s="325"/>
      <c r="NST19" s="325"/>
      <c r="NSU19" s="325"/>
      <c r="NSV19" s="325"/>
      <c r="NSW19" s="325"/>
      <c r="NSX19" s="325"/>
      <c r="NSY19" s="325"/>
      <c r="NSZ19" s="325"/>
      <c r="NTA19" s="325"/>
      <c r="NTB19" s="325"/>
      <c r="NTC19" s="325"/>
      <c r="NTD19" s="325"/>
      <c r="NTE19" s="325"/>
      <c r="NTF19" s="325"/>
      <c r="NTG19" s="325"/>
      <c r="NTH19" s="325"/>
      <c r="NTI19" s="325"/>
      <c r="NTJ19" s="325"/>
      <c r="NTK19" s="325"/>
      <c r="NTL19" s="325"/>
      <c r="NTM19" s="325"/>
      <c r="NTN19" s="325"/>
      <c r="NTO19" s="325"/>
      <c r="NTP19" s="325"/>
      <c r="NTQ19" s="325"/>
      <c r="NTR19" s="325"/>
      <c r="NTS19" s="325"/>
      <c r="NTT19" s="325"/>
      <c r="NTU19" s="325"/>
      <c r="NTV19" s="325"/>
      <c r="NTW19" s="325"/>
      <c r="NTX19" s="325"/>
      <c r="NTY19" s="325"/>
      <c r="NTZ19" s="325"/>
      <c r="NUA19" s="325"/>
      <c r="NUB19" s="325"/>
      <c r="NUC19" s="325"/>
      <c r="NUD19" s="325"/>
      <c r="NUE19" s="325"/>
      <c r="NUF19" s="325"/>
      <c r="NUG19" s="325"/>
      <c r="NUH19" s="325"/>
      <c r="NUI19" s="325"/>
      <c r="NUJ19" s="325"/>
      <c r="NUK19" s="325"/>
      <c r="NUL19" s="325"/>
      <c r="NUM19" s="325"/>
      <c r="NUN19" s="325"/>
      <c r="NUO19" s="325"/>
      <c r="NUP19" s="325"/>
      <c r="NUQ19" s="325"/>
      <c r="NUR19" s="325"/>
      <c r="NUS19" s="325"/>
      <c r="NUT19" s="325"/>
      <c r="NUU19" s="325"/>
      <c r="NUV19" s="325"/>
      <c r="NUW19" s="325"/>
      <c r="NUX19" s="325"/>
      <c r="NUY19" s="325"/>
      <c r="NUZ19" s="325"/>
      <c r="NVA19" s="325"/>
      <c r="NVB19" s="325"/>
      <c r="NVC19" s="325"/>
      <c r="NVD19" s="325"/>
      <c r="NVE19" s="325"/>
      <c r="NVF19" s="325"/>
      <c r="NVG19" s="325"/>
      <c r="NVH19" s="325"/>
      <c r="NVI19" s="325"/>
      <c r="NVJ19" s="325"/>
      <c r="NVK19" s="325"/>
      <c r="NVL19" s="325"/>
      <c r="NVM19" s="325"/>
      <c r="NVN19" s="325"/>
      <c r="NVO19" s="325"/>
      <c r="NVP19" s="325"/>
      <c r="NVQ19" s="325"/>
      <c r="NVR19" s="325"/>
      <c r="NVS19" s="325"/>
      <c r="NVT19" s="325"/>
      <c r="NVU19" s="325"/>
      <c r="NVV19" s="325"/>
      <c r="NVW19" s="325"/>
      <c r="NVX19" s="325"/>
      <c r="NVY19" s="325"/>
      <c r="NVZ19" s="325"/>
      <c r="NWA19" s="325"/>
      <c r="NWB19" s="325"/>
      <c r="NWC19" s="325"/>
      <c r="NWD19" s="325"/>
      <c r="NWE19" s="325"/>
      <c r="NWF19" s="325"/>
      <c r="NWG19" s="325"/>
      <c r="NWH19" s="325"/>
      <c r="NWI19" s="325"/>
      <c r="NWJ19" s="325"/>
      <c r="NWK19" s="325"/>
      <c r="NWL19" s="325"/>
      <c r="NWM19" s="325"/>
      <c r="NWN19" s="325"/>
      <c r="NWO19" s="325"/>
      <c r="NWP19" s="325"/>
      <c r="NWQ19" s="325"/>
      <c r="NWR19" s="325"/>
      <c r="NWS19" s="325"/>
      <c r="NWT19" s="325"/>
      <c r="NWU19" s="325"/>
      <c r="NWV19" s="325"/>
      <c r="NWW19" s="325"/>
      <c r="NWX19" s="325"/>
      <c r="NWY19" s="325"/>
      <c r="NWZ19" s="325"/>
      <c r="NXA19" s="325"/>
      <c r="NXB19" s="325"/>
      <c r="NXC19" s="325"/>
      <c r="NXD19" s="325"/>
      <c r="NXE19" s="325"/>
      <c r="NXF19" s="325"/>
      <c r="NXG19" s="325"/>
      <c r="NXH19" s="325"/>
      <c r="NXI19" s="325"/>
      <c r="NXJ19" s="325"/>
      <c r="NXK19" s="325"/>
      <c r="NXL19" s="325"/>
      <c r="NXM19" s="325"/>
      <c r="NXN19" s="325"/>
      <c r="NXO19" s="325"/>
      <c r="NXP19" s="325"/>
      <c r="NXQ19" s="325"/>
      <c r="NXR19" s="325"/>
      <c r="NXS19" s="325"/>
      <c r="NXT19" s="325"/>
      <c r="NXU19" s="325"/>
      <c r="NXV19" s="325"/>
      <c r="NXW19" s="325"/>
      <c r="NXX19" s="325"/>
      <c r="NXY19" s="325"/>
      <c r="NXZ19" s="325"/>
      <c r="NYA19" s="325"/>
      <c r="NYB19" s="325"/>
      <c r="NYC19" s="325"/>
      <c r="NYD19" s="325"/>
      <c r="NYE19" s="325"/>
      <c r="NYF19" s="325"/>
      <c r="NYG19" s="325"/>
      <c r="NYH19" s="325"/>
      <c r="NYI19" s="325"/>
      <c r="NYJ19" s="325"/>
      <c r="NYK19" s="325"/>
      <c r="NYL19" s="325"/>
      <c r="NYM19" s="325"/>
      <c r="NYN19" s="325"/>
      <c r="NYO19" s="325"/>
      <c r="NYP19" s="325"/>
      <c r="NYQ19" s="325"/>
      <c r="NYR19" s="325"/>
      <c r="NYS19" s="325"/>
      <c r="NYT19" s="325"/>
      <c r="NYU19" s="325"/>
      <c r="NYV19" s="325"/>
      <c r="NYW19" s="325"/>
      <c r="NYX19" s="325"/>
      <c r="NYY19" s="325"/>
      <c r="NYZ19" s="325"/>
      <c r="NZA19" s="325"/>
      <c r="NZB19" s="325"/>
      <c r="NZC19" s="325"/>
      <c r="NZD19" s="325"/>
      <c r="NZE19" s="325"/>
      <c r="NZF19" s="325"/>
      <c r="NZG19" s="325"/>
      <c r="NZH19" s="325"/>
      <c r="NZI19" s="325"/>
      <c r="NZJ19" s="325"/>
      <c r="NZK19" s="325"/>
      <c r="NZL19" s="325"/>
      <c r="NZM19" s="325"/>
      <c r="NZN19" s="325"/>
      <c r="NZO19" s="325"/>
      <c r="NZP19" s="325"/>
      <c r="NZQ19" s="325"/>
      <c r="NZR19" s="325"/>
      <c r="NZS19" s="325"/>
      <c r="NZT19" s="325"/>
      <c r="NZU19" s="325"/>
      <c r="NZV19" s="325"/>
      <c r="NZW19" s="325"/>
      <c r="NZX19" s="325"/>
      <c r="NZY19" s="325"/>
      <c r="NZZ19" s="325"/>
      <c r="OAA19" s="325"/>
      <c r="OAB19" s="325"/>
      <c r="OAC19" s="325"/>
      <c r="OAD19" s="325"/>
      <c r="OAE19" s="325"/>
      <c r="OAF19" s="325"/>
      <c r="OAG19" s="325"/>
      <c r="OAH19" s="325"/>
      <c r="OAI19" s="325"/>
      <c r="OAJ19" s="325"/>
      <c r="OAK19" s="325"/>
      <c r="OAL19" s="325"/>
      <c r="OAM19" s="325"/>
      <c r="OAN19" s="325"/>
      <c r="OAO19" s="325"/>
      <c r="OAP19" s="325"/>
      <c r="OAQ19" s="325"/>
      <c r="OAR19" s="325"/>
      <c r="OAS19" s="325"/>
      <c r="OAT19" s="325"/>
      <c r="OAU19" s="325"/>
      <c r="OAV19" s="325"/>
      <c r="OAW19" s="325"/>
      <c r="OAX19" s="325"/>
      <c r="OAY19" s="325"/>
      <c r="OAZ19" s="325"/>
      <c r="OBA19" s="325"/>
      <c r="OBB19" s="325"/>
      <c r="OBC19" s="325"/>
      <c r="OBD19" s="325"/>
      <c r="OBE19" s="325"/>
      <c r="OBF19" s="325"/>
      <c r="OBG19" s="325"/>
      <c r="OBH19" s="325"/>
      <c r="OBI19" s="325"/>
      <c r="OBJ19" s="325"/>
      <c r="OBK19" s="325"/>
      <c r="OBL19" s="325"/>
      <c r="OBM19" s="325"/>
      <c r="OBN19" s="325"/>
      <c r="OBO19" s="325"/>
      <c r="OBP19" s="325"/>
      <c r="OBQ19" s="325"/>
      <c r="OBR19" s="325"/>
      <c r="OBS19" s="325"/>
      <c r="OBT19" s="325"/>
      <c r="OBU19" s="325"/>
      <c r="OBV19" s="325"/>
      <c r="OBW19" s="325"/>
      <c r="OBX19" s="325"/>
      <c r="OBY19" s="325"/>
      <c r="OBZ19" s="325"/>
      <c r="OCA19" s="325"/>
      <c r="OCB19" s="325"/>
      <c r="OCC19" s="325"/>
      <c r="OCD19" s="325"/>
      <c r="OCE19" s="325"/>
      <c r="OCF19" s="325"/>
      <c r="OCG19" s="325"/>
      <c r="OCH19" s="325"/>
      <c r="OCI19" s="325"/>
      <c r="OCJ19" s="325"/>
      <c r="OCK19" s="325"/>
      <c r="OCL19" s="325"/>
      <c r="OCM19" s="325"/>
      <c r="OCN19" s="325"/>
      <c r="OCO19" s="325"/>
      <c r="OCP19" s="325"/>
      <c r="OCQ19" s="325"/>
      <c r="OCR19" s="325"/>
      <c r="OCS19" s="325"/>
      <c r="OCT19" s="325"/>
      <c r="OCU19" s="325"/>
      <c r="OCV19" s="325"/>
      <c r="OCW19" s="325"/>
      <c r="OCX19" s="325"/>
      <c r="OCY19" s="325"/>
      <c r="OCZ19" s="325"/>
      <c r="ODA19" s="325"/>
      <c r="ODB19" s="325"/>
      <c r="ODC19" s="325"/>
      <c r="ODD19" s="325"/>
      <c r="ODE19" s="325"/>
      <c r="ODF19" s="325"/>
      <c r="ODG19" s="325"/>
      <c r="ODH19" s="325"/>
      <c r="ODI19" s="325"/>
      <c r="ODJ19" s="325"/>
      <c r="ODK19" s="325"/>
      <c r="ODL19" s="325"/>
      <c r="ODM19" s="325"/>
      <c r="ODN19" s="325"/>
      <c r="ODO19" s="325"/>
      <c r="ODP19" s="325"/>
      <c r="ODQ19" s="325"/>
      <c r="ODR19" s="325"/>
      <c r="ODS19" s="325"/>
      <c r="ODT19" s="325"/>
      <c r="ODU19" s="325"/>
      <c r="ODV19" s="325"/>
      <c r="ODW19" s="325"/>
      <c r="ODX19" s="325"/>
      <c r="ODY19" s="325"/>
      <c r="ODZ19" s="325"/>
      <c r="OEA19" s="325"/>
      <c r="OEB19" s="325"/>
      <c r="OEC19" s="325"/>
      <c r="OED19" s="325"/>
      <c r="OEE19" s="325"/>
      <c r="OEF19" s="325"/>
      <c r="OEG19" s="325"/>
      <c r="OEH19" s="325"/>
      <c r="OEI19" s="325"/>
      <c r="OEJ19" s="325"/>
      <c r="OEK19" s="325"/>
      <c r="OEL19" s="325"/>
      <c r="OEM19" s="325"/>
      <c r="OEN19" s="325"/>
      <c r="OEO19" s="325"/>
      <c r="OEP19" s="325"/>
      <c r="OEQ19" s="325"/>
      <c r="OER19" s="325"/>
      <c r="OES19" s="325"/>
      <c r="OET19" s="325"/>
      <c r="OEU19" s="325"/>
      <c r="OEV19" s="325"/>
      <c r="OEW19" s="325"/>
      <c r="OEX19" s="325"/>
      <c r="OEY19" s="325"/>
      <c r="OEZ19" s="325"/>
      <c r="OFA19" s="325"/>
      <c r="OFB19" s="325"/>
      <c r="OFC19" s="325"/>
      <c r="OFD19" s="325"/>
      <c r="OFE19" s="325"/>
      <c r="OFF19" s="325"/>
      <c r="OFG19" s="325"/>
      <c r="OFH19" s="325"/>
      <c r="OFI19" s="325"/>
      <c r="OFJ19" s="325"/>
      <c r="OFK19" s="325"/>
      <c r="OFL19" s="325"/>
      <c r="OFM19" s="325"/>
      <c r="OFN19" s="325"/>
      <c r="OFO19" s="325"/>
      <c r="OFP19" s="325"/>
      <c r="OFQ19" s="325"/>
      <c r="OFR19" s="325"/>
      <c r="OFS19" s="325"/>
      <c r="OFT19" s="325"/>
      <c r="OFU19" s="325"/>
      <c r="OFV19" s="325"/>
      <c r="OFW19" s="325"/>
      <c r="OFX19" s="325"/>
      <c r="OFY19" s="325"/>
      <c r="OFZ19" s="325"/>
      <c r="OGA19" s="325"/>
      <c r="OGB19" s="325"/>
      <c r="OGC19" s="325"/>
      <c r="OGD19" s="325"/>
      <c r="OGE19" s="325"/>
      <c r="OGF19" s="325"/>
      <c r="OGG19" s="325"/>
      <c r="OGH19" s="325"/>
      <c r="OGI19" s="325"/>
      <c r="OGJ19" s="325"/>
      <c r="OGK19" s="325"/>
      <c r="OGL19" s="325"/>
      <c r="OGM19" s="325"/>
      <c r="OGN19" s="325"/>
      <c r="OGO19" s="325"/>
      <c r="OGP19" s="325"/>
      <c r="OGQ19" s="325"/>
      <c r="OGR19" s="325"/>
      <c r="OGS19" s="325"/>
      <c r="OGT19" s="325"/>
      <c r="OGU19" s="325"/>
      <c r="OGV19" s="325"/>
      <c r="OGW19" s="325"/>
      <c r="OGX19" s="325"/>
      <c r="OGY19" s="325"/>
      <c r="OGZ19" s="325"/>
      <c r="OHA19" s="325"/>
      <c r="OHB19" s="325"/>
      <c r="OHC19" s="325"/>
      <c r="OHD19" s="325"/>
      <c r="OHE19" s="325"/>
      <c r="OHF19" s="325"/>
      <c r="OHG19" s="325"/>
      <c r="OHH19" s="325"/>
      <c r="OHI19" s="325"/>
      <c r="OHJ19" s="325"/>
      <c r="OHK19" s="325"/>
      <c r="OHL19" s="325"/>
      <c r="OHM19" s="325"/>
      <c r="OHN19" s="325"/>
      <c r="OHO19" s="325"/>
      <c r="OHP19" s="325"/>
      <c r="OHQ19" s="325"/>
      <c r="OHR19" s="325"/>
      <c r="OHS19" s="325"/>
      <c r="OHT19" s="325"/>
      <c r="OHU19" s="325"/>
      <c r="OHV19" s="325"/>
      <c r="OHW19" s="325"/>
      <c r="OHX19" s="325"/>
      <c r="OHY19" s="325"/>
      <c r="OHZ19" s="325"/>
      <c r="OIA19" s="325"/>
      <c r="OIB19" s="325"/>
      <c r="OIC19" s="325"/>
      <c r="OID19" s="325"/>
      <c r="OIE19" s="325"/>
      <c r="OIF19" s="325"/>
      <c r="OIG19" s="325"/>
      <c r="OIH19" s="325"/>
      <c r="OII19" s="325"/>
      <c r="OIJ19" s="325"/>
      <c r="OIK19" s="325"/>
      <c r="OIL19" s="325"/>
      <c r="OIM19" s="325"/>
      <c r="OIN19" s="325"/>
      <c r="OIO19" s="325"/>
      <c r="OIP19" s="325"/>
      <c r="OIQ19" s="325"/>
      <c r="OIR19" s="325"/>
      <c r="OIS19" s="325"/>
      <c r="OIT19" s="325"/>
      <c r="OIU19" s="325"/>
      <c r="OIV19" s="325"/>
      <c r="OIW19" s="325"/>
      <c r="OIX19" s="325"/>
      <c r="OIY19" s="325"/>
      <c r="OIZ19" s="325"/>
      <c r="OJA19" s="325"/>
      <c r="OJB19" s="325"/>
      <c r="OJC19" s="325"/>
      <c r="OJD19" s="325"/>
      <c r="OJE19" s="325"/>
      <c r="OJF19" s="325"/>
      <c r="OJG19" s="325"/>
      <c r="OJH19" s="325"/>
      <c r="OJI19" s="325"/>
      <c r="OJJ19" s="325"/>
      <c r="OJK19" s="325"/>
      <c r="OJL19" s="325"/>
      <c r="OJM19" s="325"/>
      <c r="OJN19" s="325"/>
      <c r="OJO19" s="325"/>
      <c r="OJP19" s="325"/>
      <c r="OJQ19" s="325"/>
      <c r="OJR19" s="325"/>
      <c r="OJS19" s="325"/>
      <c r="OJT19" s="325"/>
      <c r="OJU19" s="325"/>
      <c r="OJV19" s="325"/>
      <c r="OJW19" s="325"/>
      <c r="OJX19" s="325"/>
      <c r="OJY19" s="325"/>
      <c r="OJZ19" s="325"/>
      <c r="OKA19" s="325"/>
      <c r="OKB19" s="325"/>
      <c r="OKC19" s="325"/>
      <c r="OKD19" s="325"/>
      <c r="OKE19" s="325"/>
      <c r="OKF19" s="325"/>
      <c r="OKG19" s="325"/>
      <c r="OKH19" s="325"/>
      <c r="OKI19" s="325"/>
      <c r="OKJ19" s="325"/>
      <c r="OKK19" s="325"/>
      <c r="OKL19" s="325"/>
      <c r="OKM19" s="325"/>
      <c r="OKN19" s="325"/>
      <c r="OKO19" s="325"/>
      <c r="OKP19" s="325"/>
      <c r="OKQ19" s="325"/>
      <c r="OKR19" s="325"/>
      <c r="OKS19" s="325"/>
      <c r="OKT19" s="325"/>
      <c r="OKU19" s="325"/>
      <c r="OKV19" s="325"/>
      <c r="OKW19" s="325"/>
      <c r="OKX19" s="325"/>
      <c r="OKY19" s="325"/>
      <c r="OKZ19" s="325"/>
      <c r="OLA19" s="325"/>
      <c r="OLB19" s="325"/>
      <c r="OLC19" s="325"/>
      <c r="OLD19" s="325"/>
      <c r="OLE19" s="325"/>
      <c r="OLF19" s="325"/>
      <c r="OLG19" s="325"/>
      <c r="OLH19" s="325"/>
      <c r="OLI19" s="325"/>
      <c r="OLJ19" s="325"/>
      <c r="OLK19" s="325"/>
      <c r="OLL19" s="325"/>
      <c r="OLM19" s="325"/>
      <c r="OLN19" s="325"/>
      <c r="OLO19" s="325"/>
      <c r="OLP19" s="325"/>
      <c r="OLQ19" s="325"/>
      <c r="OLR19" s="325"/>
      <c r="OLS19" s="325"/>
      <c r="OLT19" s="325"/>
      <c r="OLU19" s="325"/>
      <c r="OLV19" s="325"/>
      <c r="OLW19" s="325"/>
      <c r="OLX19" s="325"/>
      <c r="OLY19" s="325"/>
      <c r="OLZ19" s="325"/>
      <c r="OMA19" s="325"/>
      <c r="OMB19" s="325"/>
      <c r="OMC19" s="325"/>
      <c r="OMD19" s="325"/>
      <c r="OME19" s="325"/>
      <c r="OMF19" s="325"/>
      <c r="OMG19" s="325"/>
      <c r="OMH19" s="325"/>
      <c r="OMI19" s="325"/>
      <c r="OMJ19" s="325"/>
      <c r="OMK19" s="325"/>
      <c r="OML19" s="325"/>
      <c r="OMM19" s="325"/>
      <c r="OMN19" s="325"/>
      <c r="OMO19" s="325"/>
      <c r="OMP19" s="325"/>
      <c r="OMQ19" s="325"/>
      <c r="OMR19" s="325"/>
      <c r="OMS19" s="325"/>
      <c r="OMT19" s="325"/>
      <c r="OMU19" s="325"/>
      <c r="OMV19" s="325"/>
      <c r="OMW19" s="325"/>
      <c r="OMX19" s="325"/>
      <c r="OMY19" s="325"/>
      <c r="OMZ19" s="325"/>
      <c r="ONA19" s="325"/>
      <c r="ONB19" s="325"/>
      <c r="ONC19" s="325"/>
      <c r="OND19" s="325"/>
      <c r="ONE19" s="325"/>
      <c r="ONF19" s="325"/>
      <c r="ONG19" s="325"/>
      <c r="ONH19" s="325"/>
      <c r="ONI19" s="325"/>
      <c r="ONJ19" s="325"/>
      <c r="ONK19" s="325"/>
      <c r="ONL19" s="325"/>
      <c r="ONM19" s="325"/>
      <c r="ONN19" s="325"/>
      <c r="ONO19" s="325"/>
      <c r="ONP19" s="325"/>
      <c r="ONQ19" s="325"/>
      <c r="ONR19" s="325"/>
      <c r="ONS19" s="325"/>
      <c r="ONT19" s="325"/>
      <c r="ONU19" s="325"/>
      <c r="ONV19" s="325"/>
      <c r="ONW19" s="325"/>
      <c r="ONX19" s="325"/>
      <c r="ONY19" s="325"/>
      <c r="ONZ19" s="325"/>
      <c r="OOA19" s="325"/>
      <c r="OOB19" s="325"/>
      <c r="OOC19" s="325"/>
      <c r="OOD19" s="325"/>
      <c r="OOE19" s="325"/>
      <c r="OOF19" s="325"/>
      <c r="OOG19" s="325"/>
      <c r="OOH19" s="325"/>
      <c r="OOI19" s="325"/>
      <c r="OOJ19" s="325"/>
      <c r="OOK19" s="325"/>
      <c r="OOL19" s="325"/>
      <c r="OOM19" s="325"/>
      <c r="OON19" s="325"/>
      <c r="OOO19" s="325"/>
      <c r="OOP19" s="325"/>
      <c r="OOQ19" s="325"/>
      <c r="OOR19" s="325"/>
      <c r="OOS19" s="325"/>
      <c r="OOT19" s="325"/>
      <c r="OOU19" s="325"/>
      <c r="OOV19" s="325"/>
      <c r="OOW19" s="325"/>
      <c r="OOX19" s="325"/>
      <c r="OOY19" s="325"/>
      <c r="OOZ19" s="325"/>
      <c r="OPA19" s="325"/>
      <c r="OPB19" s="325"/>
      <c r="OPC19" s="325"/>
      <c r="OPD19" s="325"/>
      <c r="OPE19" s="325"/>
      <c r="OPF19" s="325"/>
      <c r="OPG19" s="325"/>
      <c r="OPH19" s="325"/>
      <c r="OPI19" s="325"/>
      <c r="OPJ19" s="325"/>
      <c r="OPK19" s="325"/>
      <c r="OPL19" s="325"/>
      <c r="OPM19" s="325"/>
      <c r="OPN19" s="325"/>
      <c r="OPO19" s="325"/>
      <c r="OPP19" s="325"/>
      <c r="OPQ19" s="325"/>
      <c r="OPR19" s="325"/>
      <c r="OPS19" s="325"/>
      <c r="OPT19" s="325"/>
      <c r="OPU19" s="325"/>
      <c r="OPV19" s="325"/>
      <c r="OPW19" s="325"/>
      <c r="OPX19" s="325"/>
      <c r="OPY19" s="325"/>
      <c r="OPZ19" s="325"/>
      <c r="OQA19" s="325"/>
      <c r="OQB19" s="325"/>
      <c r="OQC19" s="325"/>
      <c r="OQD19" s="325"/>
      <c r="OQE19" s="325"/>
      <c r="OQF19" s="325"/>
      <c r="OQG19" s="325"/>
      <c r="OQH19" s="325"/>
      <c r="OQI19" s="325"/>
      <c r="OQJ19" s="325"/>
      <c r="OQK19" s="325"/>
      <c r="OQL19" s="325"/>
      <c r="OQM19" s="325"/>
      <c r="OQN19" s="325"/>
      <c r="OQO19" s="325"/>
      <c r="OQP19" s="325"/>
      <c r="OQQ19" s="325"/>
      <c r="OQR19" s="325"/>
      <c r="OQS19" s="325"/>
      <c r="OQT19" s="325"/>
      <c r="OQU19" s="325"/>
      <c r="OQV19" s="325"/>
      <c r="OQW19" s="325"/>
      <c r="OQX19" s="325"/>
      <c r="OQY19" s="325"/>
      <c r="OQZ19" s="325"/>
      <c r="ORA19" s="325"/>
      <c r="ORB19" s="325"/>
      <c r="ORC19" s="325"/>
      <c r="ORD19" s="325"/>
      <c r="ORE19" s="325"/>
      <c r="ORF19" s="325"/>
      <c r="ORG19" s="325"/>
      <c r="ORH19" s="325"/>
      <c r="ORI19" s="325"/>
      <c r="ORJ19" s="325"/>
      <c r="ORK19" s="325"/>
      <c r="ORL19" s="325"/>
      <c r="ORM19" s="325"/>
      <c r="ORN19" s="325"/>
      <c r="ORO19" s="325"/>
      <c r="ORP19" s="325"/>
      <c r="ORQ19" s="325"/>
      <c r="ORR19" s="325"/>
      <c r="ORS19" s="325"/>
      <c r="ORT19" s="325"/>
      <c r="ORU19" s="325"/>
      <c r="ORV19" s="325"/>
      <c r="ORW19" s="325"/>
      <c r="ORX19" s="325"/>
      <c r="ORY19" s="325"/>
      <c r="ORZ19" s="325"/>
      <c r="OSA19" s="325"/>
      <c r="OSB19" s="325"/>
      <c r="OSC19" s="325"/>
      <c r="OSD19" s="325"/>
      <c r="OSE19" s="325"/>
      <c r="OSF19" s="325"/>
      <c r="OSG19" s="325"/>
      <c r="OSH19" s="325"/>
      <c r="OSI19" s="325"/>
      <c r="OSJ19" s="325"/>
      <c r="OSK19" s="325"/>
      <c r="OSL19" s="325"/>
      <c r="OSM19" s="325"/>
      <c r="OSN19" s="325"/>
      <c r="OSO19" s="325"/>
      <c r="OSP19" s="325"/>
      <c r="OSQ19" s="325"/>
      <c r="OSR19" s="325"/>
      <c r="OSS19" s="325"/>
      <c r="OST19" s="325"/>
      <c r="OSU19" s="325"/>
      <c r="OSV19" s="325"/>
      <c r="OSW19" s="325"/>
      <c r="OSX19" s="325"/>
      <c r="OSY19" s="325"/>
      <c r="OSZ19" s="325"/>
      <c r="OTA19" s="325"/>
      <c r="OTB19" s="325"/>
      <c r="OTC19" s="325"/>
      <c r="OTD19" s="325"/>
      <c r="OTE19" s="325"/>
      <c r="OTF19" s="325"/>
      <c r="OTG19" s="325"/>
      <c r="OTH19" s="325"/>
      <c r="OTI19" s="325"/>
      <c r="OTJ19" s="325"/>
      <c r="OTK19" s="325"/>
      <c r="OTL19" s="325"/>
      <c r="OTM19" s="325"/>
      <c r="OTN19" s="325"/>
      <c r="OTO19" s="325"/>
      <c r="OTP19" s="325"/>
      <c r="OTQ19" s="325"/>
      <c r="OTR19" s="325"/>
      <c r="OTS19" s="325"/>
      <c r="OTT19" s="325"/>
      <c r="OTU19" s="325"/>
      <c r="OTV19" s="325"/>
      <c r="OTW19" s="325"/>
      <c r="OTX19" s="325"/>
      <c r="OTY19" s="325"/>
      <c r="OTZ19" s="325"/>
      <c r="OUA19" s="325"/>
      <c r="OUB19" s="325"/>
      <c r="OUC19" s="325"/>
      <c r="OUD19" s="325"/>
      <c r="OUE19" s="325"/>
      <c r="OUF19" s="325"/>
      <c r="OUG19" s="325"/>
      <c r="OUH19" s="325"/>
      <c r="OUI19" s="325"/>
      <c r="OUJ19" s="325"/>
      <c r="OUK19" s="325"/>
      <c r="OUL19" s="325"/>
      <c r="OUM19" s="325"/>
      <c r="OUN19" s="325"/>
      <c r="OUO19" s="325"/>
      <c r="OUP19" s="325"/>
      <c r="OUQ19" s="325"/>
      <c r="OUR19" s="325"/>
      <c r="OUS19" s="325"/>
      <c r="OUT19" s="325"/>
      <c r="OUU19" s="325"/>
      <c r="OUV19" s="325"/>
      <c r="OUW19" s="325"/>
      <c r="OUX19" s="325"/>
      <c r="OUY19" s="325"/>
      <c r="OUZ19" s="325"/>
      <c r="OVA19" s="325"/>
      <c r="OVB19" s="325"/>
      <c r="OVC19" s="325"/>
      <c r="OVD19" s="325"/>
      <c r="OVE19" s="325"/>
      <c r="OVF19" s="325"/>
      <c r="OVG19" s="325"/>
      <c r="OVH19" s="325"/>
      <c r="OVI19" s="325"/>
      <c r="OVJ19" s="325"/>
      <c r="OVK19" s="325"/>
      <c r="OVL19" s="325"/>
      <c r="OVM19" s="325"/>
      <c r="OVN19" s="325"/>
      <c r="OVO19" s="325"/>
      <c r="OVP19" s="325"/>
      <c r="OVQ19" s="325"/>
      <c r="OVR19" s="325"/>
      <c r="OVS19" s="325"/>
      <c r="OVT19" s="325"/>
      <c r="OVU19" s="325"/>
      <c r="OVV19" s="325"/>
      <c r="OVW19" s="325"/>
      <c r="OVX19" s="325"/>
      <c r="OVY19" s="325"/>
      <c r="OVZ19" s="325"/>
      <c r="OWA19" s="325"/>
      <c r="OWB19" s="325"/>
      <c r="OWC19" s="325"/>
      <c r="OWD19" s="325"/>
      <c r="OWE19" s="325"/>
      <c r="OWF19" s="325"/>
      <c r="OWG19" s="325"/>
      <c r="OWH19" s="325"/>
      <c r="OWI19" s="325"/>
      <c r="OWJ19" s="325"/>
      <c r="OWK19" s="325"/>
      <c r="OWL19" s="325"/>
      <c r="OWM19" s="325"/>
      <c r="OWN19" s="325"/>
      <c r="OWO19" s="325"/>
      <c r="OWP19" s="325"/>
      <c r="OWQ19" s="325"/>
      <c r="OWR19" s="325"/>
      <c r="OWS19" s="325"/>
      <c r="OWT19" s="325"/>
      <c r="OWU19" s="325"/>
      <c r="OWV19" s="325"/>
      <c r="OWW19" s="325"/>
      <c r="OWX19" s="325"/>
      <c r="OWY19" s="325"/>
      <c r="OWZ19" s="325"/>
      <c r="OXA19" s="325"/>
      <c r="OXB19" s="325"/>
      <c r="OXC19" s="325"/>
      <c r="OXD19" s="325"/>
      <c r="OXE19" s="325"/>
      <c r="OXF19" s="325"/>
      <c r="OXG19" s="325"/>
      <c r="OXH19" s="325"/>
      <c r="OXI19" s="325"/>
      <c r="OXJ19" s="325"/>
      <c r="OXK19" s="325"/>
      <c r="OXL19" s="325"/>
      <c r="OXM19" s="325"/>
      <c r="OXN19" s="325"/>
      <c r="OXO19" s="325"/>
      <c r="OXP19" s="325"/>
      <c r="OXQ19" s="325"/>
      <c r="OXR19" s="325"/>
      <c r="OXS19" s="325"/>
      <c r="OXT19" s="325"/>
      <c r="OXU19" s="325"/>
      <c r="OXV19" s="325"/>
      <c r="OXW19" s="325"/>
      <c r="OXX19" s="325"/>
      <c r="OXY19" s="325"/>
      <c r="OXZ19" s="325"/>
      <c r="OYA19" s="325"/>
      <c r="OYB19" s="325"/>
      <c r="OYC19" s="325"/>
      <c r="OYD19" s="325"/>
      <c r="OYE19" s="325"/>
      <c r="OYF19" s="325"/>
      <c r="OYG19" s="325"/>
      <c r="OYH19" s="325"/>
      <c r="OYI19" s="325"/>
      <c r="OYJ19" s="325"/>
      <c r="OYK19" s="325"/>
      <c r="OYL19" s="325"/>
      <c r="OYM19" s="325"/>
      <c r="OYN19" s="325"/>
      <c r="OYO19" s="325"/>
      <c r="OYP19" s="325"/>
      <c r="OYQ19" s="325"/>
      <c r="OYR19" s="325"/>
      <c r="OYS19" s="325"/>
      <c r="OYT19" s="325"/>
      <c r="OYU19" s="325"/>
      <c r="OYV19" s="325"/>
      <c r="OYW19" s="325"/>
      <c r="OYX19" s="325"/>
      <c r="OYY19" s="325"/>
      <c r="OYZ19" s="325"/>
      <c r="OZA19" s="325"/>
      <c r="OZB19" s="325"/>
      <c r="OZC19" s="325"/>
      <c r="OZD19" s="325"/>
      <c r="OZE19" s="325"/>
      <c r="OZF19" s="325"/>
      <c r="OZG19" s="325"/>
      <c r="OZH19" s="325"/>
      <c r="OZI19" s="325"/>
      <c r="OZJ19" s="325"/>
      <c r="OZK19" s="325"/>
      <c r="OZL19" s="325"/>
      <c r="OZM19" s="325"/>
      <c r="OZN19" s="325"/>
      <c r="OZO19" s="325"/>
      <c r="OZP19" s="325"/>
      <c r="OZQ19" s="325"/>
      <c r="OZR19" s="325"/>
      <c r="OZS19" s="325"/>
      <c r="OZT19" s="325"/>
      <c r="OZU19" s="325"/>
      <c r="OZV19" s="325"/>
      <c r="OZW19" s="325"/>
      <c r="OZX19" s="325"/>
      <c r="OZY19" s="325"/>
      <c r="OZZ19" s="325"/>
      <c r="PAA19" s="325"/>
      <c r="PAB19" s="325"/>
      <c r="PAC19" s="325"/>
      <c r="PAD19" s="325"/>
      <c r="PAE19" s="325"/>
      <c r="PAF19" s="325"/>
      <c r="PAG19" s="325"/>
      <c r="PAH19" s="325"/>
      <c r="PAI19" s="325"/>
      <c r="PAJ19" s="325"/>
      <c r="PAK19" s="325"/>
      <c r="PAL19" s="325"/>
      <c r="PAM19" s="325"/>
      <c r="PAN19" s="325"/>
      <c r="PAO19" s="325"/>
      <c r="PAP19" s="325"/>
      <c r="PAQ19" s="325"/>
      <c r="PAR19" s="325"/>
      <c r="PAS19" s="325"/>
      <c r="PAT19" s="325"/>
      <c r="PAU19" s="325"/>
      <c r="PAV19" s="325"/>
      <c r="PAW19" s="325"/>
      <c r="PAX19" s="325"/>
      <c r="PAY19" s="325"/>
      <c r="PAZ19" s="325"/>
      <c r="PBA19" s="325"/>
      <c r="PBB19" s="325"/>
      <c r="PBC19" s="325"/>
      <c r="PBD19" s="325"/>
      <c r="PBE19" s="325"/>
      <c r="PBF19" s="325"/>
      <c r="PBG19" s="325"/>
      <c r="PBH19" s="325"/>
      <c r="PBI19" s="325"/>
      <c r="PBJ19" s="325"/>
      <c r="PBK19" s="325"/>
      <c r="PBL19" s="325"/>
      <c r="PBM19" s="325"/>
      <c r="PBN19" s="325"/>
      <c r="PBO19" s="325"/>
      <c r="PBP19" s="325"/>
      <c r="PBQ19" s="325"/>
      <c r="PBR19" s="325"/>
      <c r="PBS19" s="325"/>
      <c r="PBT19" s="325"/>
      <c r="PBU19" s="325"/>
      <c r="PBV19" s="325"/>
      <c r="PBW19" s="325"/>
      <c r="PBX19" s="325"/>
      <c r="PBY19" s="325"/>
      <c r="PBZ19" s="325"/>
      <c r="PCA19" s="325"/>
      <c r="PCB19" s="325"/>
      <c r="PCC19" s="325"/>
      <c r="PCD19" s="325"/>
      <c r="PCE19" s="325"/>
      <c r="PCF19" s="325"/>
      <c r="PCG19" s="325"/>
      <c r="PCH19" s="325"/>
      <c r="PCI19" s="325"/>
      <c r="PCJ19" s="325"/>
      <c r="PCK19" s="325"/>
      <c r="PCL19" s="325"/>
      <c r="PCM19" s="325"/>
      <c r="PCN19" s="325"/>
      <c r="PCO19" s="325"/>
      <c r="PCP19" s="325"/>
      <c r="PCQ19" s="325"/>
      <c r="PCR19" s="325"/>
      <c r="PCS19" s="325"/>
      <c r="PCT19" s="325"/>
      <c r="PCU19" s="325"/>
      <c r="PCV19" s="325"/>
      <c r="PCW19" s="325"/>
      <c r="PCX19" s="325"/>
      <c r="PCY19" s="325"/>
      <c r="PCZ19" s="325"/>
      <c r="PDA19" s="325"/>
      <c r="PDB19" s="325"/>
      <c r="PDC19" s="325"/>
      <c r="PDD19" s="325"/>
      <c r="PDE19" s="325"/>
      <c r="PDF19" s="325"/>
      <c r="PDG19" s="325"/>
      <c r="PDH19" s="325"/>
      <c r="PDI19" s="325"/>
      <c r="PDJ19" s="325"/>
      <c r="PDK19" s="325"/>
      <c r="PDL19" s="325"/>
      <c r="PDM19" s="325"/>
      <c r="PDN19" s="325"/>
      <c r="PDO19" s="325"/>
      <c r="PDP19" s="325"/>
      <c r="PDQ19" s="325"/>
      <c r="PDR19" s="325"/>
      <c r="PDS19" s="325"/>
      <c r="PDT19" s="325"/>
      <c r="PDU19" s="325"/>
      <c r="PDV19" s="325"/>
      <c r="PDW19" s="325"/>
      <c r="PDX19" s="325"/>
      <c r="PDY19" s="325"/>
      <c r="PDZ19" s="325"/>
      <c r="PEA19" s="325"/>
      <c r="PEB19" s="325"/>
      <c r="PEC19" s="325"/>
      <c r="PED19" s="325"/>
      <c r="PEE19" s="325"/>
      <c r="PEF19" s="325"/>
      <c r="PEG19" s="325"/>
      <c r="PEH19" s="325"/>
      <c r="PEI19" s="325"/>
      <c r="PEJ19" s="325"/>
      <c r="PEK19" s="325"/>
      <c r="PEL19" s="325"/>
      <c r="PEM19" s="325"/>
      <c r="PEN19" s="325"/>
      <c r="PEO19" s="325"/>
      <c r="PEP19" s="325"/>
      <c r="PEQ19" s="325"/>
      <c r="PER19" s="325"/>
      <c r="PES19" s="325"/>
      <c r="PET19" s="325"/>
      <c r="PEU19" s="325"/>
      <c r="PEV19" s="325"/>
      <c r="PEW19" s="325"/>
      <c r="PEX19" s="325"/>
      <c r="PEY19" s="325"/>
      <c r="PEZ19" s="325"/>
      <c r="PFA19" s="325"/>
      <c r="PFB19" s="325"/>
      <c r="PFC19" s="325"/>
      <c r="PFD19" s="325"/>
      <c r="PFE19" s="325"/>
      <c r="PFF19" s="325"/>
      <c r="PFG19" s="325"/>
      <c r="PFH19" s="325"/>
      <c r="PFI19" s="325"/>
      <c r="PFJ19" s="325"/>
      <c r="PFK19" s="325"/>
      <c r="PFL19" s="325"/>
      <c r="PFM19" s="325"/>
      <c r="PFN19" s="325"/>
      <c r="PFO19" s="325"/>
      <c r="PFP19" s="325"/>
      <c r="PFQ19" s="325"/>
      <c r="PFR19" s="325"/>
      <c r="PFS19" s="325"/>
      <c r="PFT19" s="325"/>
      <c r="PFU19" s="325"/>
      <c r="PFV19" s="325"/>
      <c r="PFW19" s="325"/>
      <c r="PFX19" s="325"/>
      <c r="PFY19" s="325"/>
      <c r="PFZ19" s="325"/>
      <c r="PGA19" s="325"/>
      <c r="PGB19" s="325"/>
      <c r="PGC19" s="325"/>
      <c r="PGD19" s="325"/>
      <c r="PGE19" s="325"/>
      <c r="PGF19" s="325"/>
      <c r="PGG19" s="325"/>
      <c r="PGH19" s="325"/>
      <c r="PGI19" s="325"/>
      <c r="PGJ19" s="325"/>
      <c r="PGK19" s="325"/>
      <c r="PGL19" s="325"/>
      <c r="PGM19" s="325"/>
      <c r="PGN19" s="325"/>
      <c r="PGO19" s="325"/>
      <c r="PGP19" s="325"/>
      <c r="PGQ19" s="325"/>
      <c r="PGR19" s="325"/>
      <c r="PGS19" s="325"/>
      <c r="PGT19" s="325"/>
      <c r="PGU19" s="325"/>
      <c r="PGV19" s="325"/>
      <c r="PGW19" s="325"/>
      <c r="PGX19" s="325"/>
      <c r="PGY19" s="325"/>
      <c r="PGZ19" s="325"/>
      <c r="PHA19" s="325"/>
      <c r="PHB19" s="325"/>
      <c r="PHC19" s="325"/>
      <c r="PHD19" s="325"/>
      <c r="PHE19" s="325"/>
      <c r="PHF19" s="325"/>
      <c r="PHG19" s="325"/>
      <c r="PHH19" s="325"/>
      <c r="PHI19" s="325"/>
      <c r="PHJ19" s="325"/>
      <c r="PHK19" s="325"/>
      <c r="PHL19" s="325"/>
      <c r="PHM19" s="325"/>
      <c r="PHN19" s="325"/>
      <c r="PHO19" s="325"/>
      <c r="PHP19" s="325"/>
      <c r="PHQ19" s="325"/>
      <c r="PHR19" s="325"/>
      <c r="PHS19" s="325"/>
      <c r="PHT19" s="325"/>
      <c r="PHU19" s="325"/>
      <c r="PHV19" s="325"/>
      <c r="PHW19" s="325"/>
      <c r="PHX19" s="325"/>
      <c r="PHY19" s="325"/>
      <c r="PHZ19" s="325"/>
      <c r="PIA19" s="325"/>
      <c r="PIB19" s="325"/>
      <c r="PIC19" s="325"/>
      <c r="PID19" s="325"/>
      <c r="PIE19" s="325"/>
      <c r="PIF19" s="325"/>
      <c r="PIG19" s="325"/>
      <c r="PIH19" s="325"/>
      <c r="PII19" s="325"/>
      <c r="PIJ19" s="325"/>
      <c r="PIK19" s="325"/>
      <c r="PIL19" s="325"/>
      <c r="PIM19" s="325"/>
      <c r="PIN19" s="325"/>
      <c r="PIO19" s="325"/>
      <c r="PIP19" s="325"/>
      <c r="PIQ19" s="325"/>
      <c r="PIR19" s="325"/>
      <c r="PIS19" s="325"/>
      <c r="PIT19" s="325"/>
      <c r="PIU19" s="325"/>
      <c r="PIV19" s="325"/>
      <c r="PIW19" s="325"/>
      <c r="PIX19" s="325"/>
      <c r="PIY19" s="325"/>
      <c r="PIZ19" s="325"/>
      <c r="PJA19" s="325"/>
      <c r="PJB19" s="325"/>
      <c r="PJC19" s="325"/>
      <c r="PJD19" s="325"/>
      <c r="PJE19" s="325"/>
      <c r="PJF19" s="325"/>
      <c r="PJG19" s="325"/>
      <c r="PJH19" s="325"/>
      <c r="PJI19" s="325"/>
      <c r="PJJ19" s="325"/>
      <c r="PJK19" s="325"/>
      <c r="PJL19" s="325"/>
      <c r="PJM19" s="325"/>
      <c r="PJN19" s="325"/>
      <c r="PJO19" s="325"/>
      <c r="PJP19" s="325"/>
      <c r="PJQ19" s="325"/>
      <c r="PJR19" s="325"/>
      <c r="PJS19" s="325"/>
      <c r="PJT19" s="325"/>
      <c r="PJU19" s="325"/>
      <c r="PJV19" s="325"/>
      <c r="PJW19" s="325"/>
      <c r="PJX19" s="325"/>
      <c r="PJY19" s="325"/>
      <c r="PJZ19" s="325"/>
      <c r="PKA19" s="325"/>
      <c r="PKB19" s="325"/>
      <c r="PKC19" s="325"/>
      <c r="PKD19" s="325"/>
      <c r="PKE19" s="325"/>
      <c r="PKF19" s="325"/>
      <c r="PKG19" s="325"/>
      <c r="PKH19" s="325"/>
      <c r="PKI19" s="325"/>
      <c r="PKJ19" s="325"/>
      <c r="PKK19" s="325"/>
      <c r="PKL19" s="325"/>
      <c r="PKM19" s="325"/>
      <c r="PKN19" s="325"/>
      <c r="PKO19" s="325"/>
      <c r="PKP19" s="325"/>
      <c r="PKQ19" s="325"/>
      <c r="PKR19" s="325"/>
      <c r="PKS19" s="325"/>
      <c r="PKT19" s="325"/>
      <c r="PKU19" s="325"/>
      <c r="PKV19" s="325"/>
      <c r="PKW19" s="325"/>
      <c r="PKX19" s="325"/>
      <c r="PKY19" s="325"/>
      <c r="PKZ19" s="325"/>
      <c r="PLA19" s="325"/>
      <c r="PLB19" s="325"/>
      <c r="PLC19" s="325"/>
      <c r="PLD19" s="325"/>
      <c r="PLE19" s="325"/>
      <c r="PLF19" s="325"/>
      <c r="PLG19" s="325"/>
      <c r="PLH19" s="325"/>
      <c r="PLI19" s="325"/>
      <c r="PLJ19" s="325"/>
      <c r="PLK19" s="325"/>
      <c r="PLL19" s="325"/>
      <c r="PLM19" s="325"/>
      <c r="PLN19" s="325"/>
      <c r="PLO19" s="325"/>
      <c r="PLP19" s="325"/>
      <c r="PLQ19" s="325"/>
      <c r="PLR19" s="325"/>
      <c r="PLS19" s="325"/>
      <c r="PLT19" s="325"/>
      <c r="PLU19" s="325"/>
      <c r="PLV19" s="325"/>
      <c r="PLW19" s="325"/>
      <c r="PLX19" s="325"/>
      <c r="PLY19" s="325"/>
      <c r="PLZ19" s="325"/>
      <c r="PMA19" s="325"/>
      <c r="PMB19" s="325"/>
      <c r="PMC19" s="325"/>
      <c r="PMD19" s="325"/>
      <c r="PME19" s="325"/>
      <c r="PMF19" s="325"/>
      <c r="PMG19" s="325"/>
      <c r="PMH19" s="325"/>
      <c r="PMI19" s="325"/>
      <c r="PMJ19" s="325"/>
      <c r="PMK19" s="325"/>
      <c r="PML19" s="325"/>
      <c r="PMM19" s="325"/>
      <c r="PMN19" s="325"/>
      <c r="PMO19" s="325"/>
      <c r="PMP19" s="325"/>
      <c r="PMQ19" s="325"/>
      <c r="PMR19" s="325"/>
      <c r="PMS19" s="325"/>
      <c r="PMT19" s="325"/>
      <c r="PMU19" s="325"/>
      <c r="PMV19" s="325"/>
      <c r="PMW19" s="325"/>
      <c r="PMX19" s="325"/>
      <c r="PMY19" s="325"/>
      <c r="PMZ19" s="325"/>
      <c r="PNA19" s="325"/>
      <c r="PNB19" s="325"/>
      <c r="PNC19" s="325"/>
      <c r="PND19" s="325"/>
      <c r="PNE19" s="325"/>
      <c r="PNF19" s="325"/>
      <c r="PNG19" s="325"/>
      <c r="PNH19" s="325"/>
      <c r="PNI19" s="325"/>
      <c r="PNJ19" s="325"/>
      <c r="PNK19" s="325"/>
      <c r="PNL19" s="325"/>
      <c r="PNM19" s="325"/>
      <c r="PNN19" s="325"/>
      <c r="PNO19" s="325"/>
      <c r="PNP19" s="325"/>
      <c r="PNQ19" s="325"/>
      <c r="PNR19" s="325"/>
      <c r="PNS19" s="325"/>
      <c r="PNT19" s="325"/>
      <c r="PNU19" s="325"/>
      <c r="PNV19" s="325"/>
      <c r="PNW19" s="325"/>
      <c r="PNX19" s="325"/>
      <c r="PNY19" s="325"/>
      <c r="PNZ19" s="325"/>
      <c r="POA19" s="325"/>
      <c r="POB19" s="325"/>
      <c r="POC19" s="325"/>
      <c r="POD19" s="325"/>
      <c r="POE19" s="325"/>
      <c r="POF19" s="325"/>
      <c r="POG19" s="325"/>
      <c r="POH19" s="325"/>
      <c r="POI19" s="325"/>
      <c r="POJ19" s="325"/>
      <c r="POK19" s="325"/>
      <c r="POL19" s="325"/>
      <c r="POM19" s="325"/>
      <c r="PON19" s="325"/>
      <c r="POO19" s="325"/>
      <c r="POP19" s="325"/>
      <c r="POQ19" s="325"/>
      <c r="POR19" s="325"/>
      <c r="POS19" s="325"/>
      <c r="POT19" s="325"/>
      <c r="POU19" s="325"/>
      <c r="POV19" s="325"/>
      <c r="POW19" s="325"/>
      <c r="POX19" s="325"/>
      <c r="POY19" s="325"/>
      <c r="POZ19" s="325"/>
      <c r="PPA19" s="325"/>
      <c r="PPB19" s="325"/>
      <c r="PPC19" s="325"/>
      <c r="PPD19" s="325"/>
      <c r="PPE19" s="325"/>
      <c r="PPF19" s="325"/>
      <c r="PPG19" s="325"/>
      <c r="PPH19" s="325"/>
      <c r="PPI19" s="325"/>
      <c r="PPJ19" s="325"/>
      <c r="PPK19" s="325"/>
      <c r="PPL19" s="325"/>
      <c r="PPM19" s="325"/>
      <c r="PPN19" s="325"/>
      <c r="PPO19" s="325"/>
      <c r="PPP19" s="325"/>
      <c r="PPQ19" s="325"/>
      <c r="PPR19" s="325"/>
      <c r="PPS19" s="325"/>
      <c r="PPT19" s="325"/>
      <c r="PPU19" s="325"/>
      <c r="PPV19" s="325"/>
      <c r="PPW19" s="325"/>
      <c r="PPX19" s="325"/>
      <c r="PPY19" s="325"/>
      <c r="PPZ19" s="325"/>
      <c r="PQA19" s="325"/>
      <c r="PQB19" s="325"/>
      <c r="PQC19" s="325"/>
      <c r="PQD19" s="325"/>
      <c r="PQE19" s="325"/>
      <c r="PQF19" s="325"/>
      <c r="PQG19" s="325"/>
      <c r="PQH19" s="325"/>
      <c r="PQI19" s="325"/>
      <c r="PQJ19" s="325"/>
      <c r="PQK19" s="325"/>
      <c r="PQL19" s="325"/>
      <c r="PQM19" s="325"/>
      <c r="PQN19" s="325"/>
      <c r="PQO19" s="325"/>
      <c r="PQP19" s="325"/>
      <c r="PQQ19" s="325"/>
      <c r="PQR19" s="325"/>
      <c r="PQS19" s="325"/>
      <c r="PQT19" s="325"/>
      <c r="PQU19" s="325"/>
      <c r="PQV19" s="325"/>
      <c r="PQW19" s="325"/>
      <c r="PQX19" s="325"/>
      <c r="PQY19" s="325"/>
      <c r="PQZ19" s="325"/>
      <c r="PRA19" s="325"/>
      <c r="PRB19" s="325"/>
      <c r="PRC19" s="325"/>
      <c r="PRD19" s="325"/>
      <c r="PRE19" s="325"/>
      <c r="PRF19" s="325"/>
      <c r="PRG19" s="325"/>
      <c r="PRH19" s="325"/>
      <c r="PRI19" s="325"/>
      <c r="PRJ19" s="325"/>
      <c r="PRK19" s="325"/>
      <c r="PRL19" s="325"/>
      <c r="PRM19" s="325"/>
      <c r="PRN19" s="325"/>
      <c r="PRO19" s="325"/>
      <c r="PRP19" s="325"/>
      <c r="PRQ19" s="325"/>
      <c r="PRR19" s="325"/>
      <c r="PRS19" s="325"/>
      <c r="PRT19" s="325"/>
      <c r="PRU19" s="325"/>
      <c r="PRV19" s="325"/>
      <c r="PRW19" s="325"/>
      <c r="PRX19" s="325"/>
      <c r="PRY19" s="325"/>
      <c r="PRZ19" s="325"/>
      <c r="PSA19" s="325"/>
      <c r="PSB19" s="325"/>
      <c r="PSC19" s="325"/>
      <c r="PSD19" s="325"/>
      <c r="PSE19" s="325"/>
      <c r="PSF19" s="325"/>
      <c r="PSG19" s="325"/>
      <c r="PSH19" s="325"/>
      <c r="PSI19" s="325"/>
      <c r="PSJ19" s="325"/>
      <c r="PSK19" s="325"/>
      <c r="PSL19" s="325"/>
      <c r="PSM19" s="325"/>
      <c r="PSN19" s="325"/>
      <c r="PSO19" s="325"/>
      <c r="PSP19" s="325"/>
      <c r="PSQ19" s="325"/>
      <c r="PSR19" s="325"/>
      <c r="PSS19" s="325"/>
      <c r="PST19" s="325"/>
      <c r="PSU19" s="325"/>
      <c r="PSV19" s="325"/>
      <c r="PSW19" s="325"/>
      <c r="PSX19" s="325"/>
      <c r="PSY19" s="325"/>
      <c r="PSZ19" s="325"/>
      <c r="PTA19" s="325"/>
      <c r="PTB19" s="325"/>
      <c r="PTC19" s="325"/>
      <c r="PTD19" s="325"/>
      <c r="PTE19" s="325"/>
      <c r="PTF19" s="325"/>
      <c r="PTG19" s="325"/>
      <c r="PTH19" s="325"/>
      <c r="PTI19" s="325"/>
      <c r="PTJ19" s="325"/>
      <c r="PTK19" s="325"/>
      <c r="PTL19" s="325"/>
      <c r="PTM19" s="325"/>
      <c r="PTN19" s="325"/>
      <c r="PTO19" s="325"/>
      <c r="PTP19" s="325"/>
      <c r="PTQ19" s="325"/>
      <c r="PTR19" s="325"/>
      <c r="PTS19" s="325"/>
      <c r="PTT19" s="325"/>
      <c r="PTU19" s="325"/>
      <c r="PTV19" s="325"/>
      <c r="PTW19" s="325"/>
      <c r="PTX19" s="325"/>
      <c r="PTY19" s="325"/>
      <c r="PTZ19" s="325"/>
      <c r="PUA19" s="325"/>
      <c r="PUB19" s="325"/>
      <c r="PUC19" s="325"/>
      <c r="PUD19" s="325"/>
      <c r="PUE19" s="325"/>
      <c r="PUF19" s="325"/>
      <c r="PUG19" s="325"/>
      <c r="PUH19" s="325"/>
      <c r="PUI19" s="325"/>
      <c r="PUJ19" s="325"/>
      <c r="PUK19" s="325"/>
      <c r="PUL19" s="325"/>
      <c r="PUM19" s="325"/>
      <c r="PUN19" s="325"/>
      <c r="PUO19" s="325"/>
      <c r="PUP19" s="325"/>
      <c r="PUQ19" s="325"/>
      <c r="PUR19" s="325"/>
      <c r="PUS19" s="325"/>
      <c r="PUT19" s="325"/>
      <c r="PUU19" s="325"/>
      <c r="PUV19" s="325"/>
      <c r="PUW19" s="325"/>
      <c r="PUX19" s="325"/>
      <c r="PUY19" s="325"/>
      <c r="PUZ19" s="325"/>
      <c r="PVA19" s="325"/>
      <c r="PVB19" s="325"/>
      <c r="PVC19" s="325"/>
      <c r="PVD19" s="325"/>
      <c r="PVE19" s="325"/>
      <c r="PVF19" s="325"/>
      <c r="PVG19" s="325"/>
      <c r="PVH19" s="325"/>
      <c r="PVI19" s="325"/>
      <c r="PVJ19" s="325"/>
      <c r="PVK19" s="325"/>
      <c r="PVL19" s="325"/>
      <c r="PVM19" s="325"/>
      <c r="PVN19" s="325"/>
      <c r="PVO19" s="325"/>
      <c r="PVP19" s="325"/>
      <c r="PVQ19" s="325"/>
      <c r="PVR19" s="325"/>
      <c r="PVS19" s="325"/>
      <c r="PVT19" s="325"/>
      <c r="PVU19" s="325"/>
      <c r="PVV19" s="325"/>
      <c r="PVW19" s="325"/>
      <c r="PVX19" s="325"/>
      <c r="PVY19" s="325"/>
      <c r="PVZ19" s="325"/>
      <c r="PWA19" s="325"/>
      <c r="PWB19" s="325"/>
      <c r="PWC19" s="325"/>
      <c r="PWD19" s="325"/>
      <c r="PWE19" s="325"/>
      <c r="PWF19" s="325"/>
      <c r="PWG19" s="325"/>
      <c r="PWH19" s="325"/>
      <c r="PWI19" s="325"/>
      <c r="PWJ19" s="325"/>
      <c r="PWK19" s="325"/>
      <c r="PWL19" s="325"/>
      <c r="PWM19" s="325"/>
      <c r="PWN19" s="325"/>
      <c r="PWO19" s="325"/>
      <c r="PWP19" s="325"/>
      <c r="PWQ19" s="325"/>
      <c r="PWR19" s="325"/>
      <c r="PWS19" s="325"/>
      <c r="PWT19" s="325"/>
      <c r="PWU19" s="325"/>
      <c r="PWV19" s="325"/>
      <c r="PWW19" s="325"/>
      <c r="PWX19" s="325"/>
      <c r="PWY19" s="325"/>
      <c r="PWZ19" s="325"/>
      <c r="PXA19" s="325"/>
      <c r="PXB19" s="325"/>
      <c r="PXC19" s="325"/>
      <c r="PXD19" s="325"/>
      <c r="PXE19" s="325"/>
      <c r="PXF19" s="325"/>
      <c r="PXG19" s="325"/>
      <c r="PXH19" s="325"/>
      <c r="PXI19" s="325"/>
      <c r="PXJ19" s="325"/>
      <c r="PXK19" s="325"/>
      <c r="PXL19" s="325"/>
      <c r="PXM19" s="325"/>
      <c r="PXN19" s="325"/>
      <c r="PXO19" s="325"/>
      <c r="PXP19" s="325"/>
      <c r="PXQ19" s="325"/>
      <c r="PXR19" s="325"/>
      <c r="PXS19" s="325"/>
      <c r="PXT19" s="325"/>
      <c r="PXU19" s="325"/>
      <c r="PXV19" s="325"/>
      <c r="PXW19" s="325"/>
      <c r="PXX19" s="325"/>
      <c r="PXY19" s="325"/>
      <c r="PXZ19" s="325"/>
      <c r="PYA19" s="325"/>
      <c r="PYB19" s="325"/>
      <c r="PYC19" s="325"/>
      <c r="PYD19" s="325"/>
      <c r="PYE19" s="325"/>
      <c r="PYF19" s="325"/>
      <c r="PYG19" s="325"/>
      <c r="PYH19" s="325"/>
      <c r="PYI19" s="325"/>
      <c r="PYJ19" s="325"/>
      <c r="PYK19" s="325"/>
      <c r="PYL19" s="325"/>
      <c r="PYM19" s="325"/>
      <c r="PYN19" s="325"/>
      <c r="PYO19" s="325"/>
      <c r="PYP19" s="325"/>
      <c r="PYQ19" s="325"/>
      <c r="PYR19" s="325"/>
      <c r="PYS19" s="325"/>
      <c r="PYT19" s="325"/>
      <c r="PYU19" s="325"/>
      <c r="PYV19" s="325"/>
      <c r="PYW19" s="325"/>
      <c r="PYX19" s="325"/>
      <c r="PYY19" s="325"/>
      <c r="PYZ19" s="325"/>
      <c r="PZA19" s="325"/>
      <c r="PZB19" s="325"/>
      <c r="PZC19" s="325"/>
      <c r="PZD19" s="325"/>
      <c r="PZE19" s="325"/>
      <c r="PZF19" s="325"/>
      <c r="PZG19" s="325"/>
      <c r="PZH19" s="325"/>
      <c r="PZI19" s="325"/>
      <c r="PZJ19" s="325"/>
      <c r="PZK19" s="325"/>
      <c r="PZL19" s="325"/>
      <c r="PZM19" s="325"/>
      <c r="PZN19" s="325"/>
      <c r="PZO19" s="325"/>
      <c r="PZP19" s="325"/>
      <c r="PZQ19" s="325"/>
      <c r="PZR19" s="325"/>
      <c r="PZS19" s="325"/>
      <c r="PZT19" s="325"/>
      <c r="PZU19" s="325"/>
      <c r="PZV19" s="325"/>
      <c r="PZW19" s="325"/>
      <c r="PZX19" s="325"/>
      <c r="PZY19" s="325"/>
      <c r="PZZ19" s="325"/>
      <c r="QAA19" s="325"/>
      <c r="QAB19" s="325"/>
      <c r="QAC19" s="325"/>
      <c r="QAD19" s="325"/>
      <c r="QAE19" s="325"/>
      <c r="QAF19" s="325"/>
      <c r="QAG19" s="325"/>
      <c r="QAH19" s="325"/>
      <c r="QAI19" s="325"/>
      <c r="QAJ19" s="325"/>
      <c r="QAK19" s="325"/>
      <c r="QAL19" s="325"/>
      <c r="QAM19" s="325"/>
      <c r="QAN19" s="325"/>
      <c r="QAO19" s="325"/>
      <c r="QAP19" s="325"/>
      <c r="QAQ19" s="325"/>
      <c r="QAR19" s="325"/>
      <c r="QAS19" s="325"/>
      <c r="QAT19" s="325"/>
      <c r="QAU19" s="325"/>
      <c r="QAV19" s="325"/>
      <c r="QAW19" s="325"/>
      <c r="QAX19" s="325"/>
      <c r="QAY19" s="325"/>
      <c r="QAZ19" s="325"/>
      <c r="QBA19" s="325"/>
      <c r="QBB19" s="325"/>
      <c r="QBC19" s="325"/>
      <c r="QBD19" s="325"/>
      <c r="QBE19" s="325"/>
      <c r="QBF19" s="325"/>
      <c r="QBG19" s="325"/>
      <c r="QBH19" s="325"/>
      <c r="QBI19" s="325"/>
      <c r="QBJ19" s="325"/>
      <c r="QBK19" s="325"/>
      <c r="QBL19" s="325"/>
      <c r="QBM19" s="325"/>
      <c r="QBN19" s="325"/>
      <c r="QBO19" s="325"/>
      <c r="QBP19" s="325"/>
      <c r="QBQ19" s="325"/>
      <c r="QBR19" s="325"/>
      <c r="QBS19" s="325"/>
      <c r="QBT19" s="325"/>
      <c r="QBU19" s="325"/>
      <c r="QBV19" s="325"/>
      <c r="QBW19" s="325"/>
      <c r="QBX19" s="325"/>
      <c r="QBY19" s="325"/>
      <c r="QBZ19" s="325"/>
      <c r="QCA19" s="325"/>
      <c r="QCB19" s="325"/>
      <c r="QCC19" s="325"/>
      <c r="QCD19" s="325"/>
      <c r="QCE19" s="325"/>
      <c r="QCF19" s="325"/>
      <c r="QCG19" s="325"/>
      <c r="QCH19" s="325"/>
      <c r="QCI19" s="325"/>
      <c r="QCJ19" s="325"/>
      <c r="QCK19" s="325"/>
      <c r="QCL19" s="325"/>
      <c r="QCM19" s="325"/>
      <c r="QCN19" s="325"/>
      <c r="QCO19" s="325"/>
      <c r="QCP19" s="325"/>
      <c r="QCQ19" s="325"/>
      <c r="QCR19" s="325"/>
      <c r="QCS19" s="325"/>
      <c r="QCT19" s="325"/>
      <c r="QCU19" s="325"/>
      <c r="QCV19" s="325"/>
      <c r="QCW19" s="325"/>
      <c r="QCX19" s="325"/>
      <c r="QCY19" s="325"/>
      <c r="QCZ19" s="325"/>
      <c r="QDA19" s="325"/>
      <c r="QDB19" s="325"/>
      <c r="QDC19" s="325"/>
      <c r="QDD19" s="325"/>
      <c r="QDE19" s="325"/>
      <c r="QDF19" s="325"/>
      <c r="QDG19" s="325"/>
      <c r="QDH19" s="325"/>
      <c r="QDI19" s="325"/>
      <c r="QDJ19" s="325"/>
      <c r="QDK19" s="325"/>
      <c r="QDL19" s="325"/>
      <c r="QDM19" s="325"/>
      <c r="QDN19" s="325"/>
      <c r="QDO19" s="325"/>
      <c r="QDP19" s="325"/>
      <c r="QDQ19" s="325"/>
      <c r="QDR19" s="325"/>
      <c r="QDS19" s="325"/>
      <c r="QDT19" s="325"/>
      <c r="QDU19" s="325"/>
      <c r="QDV19" s="325"/>
      <c r="QDW19" s="325"/>
      <c r="QDX19" s="325"/>
      <c r="QDY19" s="325"/>
      <c r="QDZ19" s="325"/>
      <c r="QEA19" s="325"/>
      <c r="QEB19" s="325"/>
      <c r="QEC19" s="325"/>
      <c r="QED19" s="325"/>
      <c r="QEE19" s="325"/>
      <c r="QEF19" s="325"/>
      <c r="QEG19" s="325"/>
      <c r="QEH19" s="325"/>
      <c r="QEI19" s="325"/>
      <c r="QEJ19" s="325"/>
      <c r="QEK19" s="325"/>
      <c r="QEL19" s="325"/>
      <c r="QEM19" s="325"/>
      <c r="QEN19" s="325"/>
      <c r="QEO19" s="325"/>
      <c r="QEP19" s="325"/>
      <c r="QEQ19" s="325"/>
      <c r="QER19" s="325"/>
      <c r="QES19" s="325"/>
      <c r="QET19" s="325"/>
      <c r="QEU19" s="325"/>
      <c r="QEV19" s="325"/>
      <c r="QEW19" s="325"/>
      <c r="QEX19" s="325"/>
      <c r="QEY19" s="325"/>
      <c r="QEZ19" s="325"/>
      <c r="QFA19" s="325"/>
      <c r="QFB19" s="325"/>
      <c r="QFC19" s="325"/>
      <c r="QFD19" s="325"/>
      <c r="QFE19" s="325"/>
      <c r="QFF19" s="325"/>
      <c r="QFG19" s="325"/>
      <c r="QFH19" s="325"/>
      <c r="QFI19" s="325"/>
      <c r="QFJ19" s="325"/>
      <c r="QFK19" s="325"/>
      <c r="QFL19" s="325"/>
      <c r="QFM19" s="325"/>
      <c r="QFN19" s="325"/>
      <c r="QFO19" s="325"/>
      <c r="QFP19" s="325"/>
      <c r="QFQ19" s="325"/>
      <c r="QFR19" s="325"/>
      <c r="QFS19" s="325"/>
      <c r="QFT19" s="325"/>
      <c r="QFU19" s="325"/>
      <c r="QFV19" s="325"/>
      <c r="QFW19" s="325"/>
      <c r="QFX19" s="325"/>
      <c r="QFY19" s="325"/>
      <c r="QFZ19" s="325"/>
      <c r="QGA19" s="325"/>
      <c r="QGB19" s="325"/>
      <c r="QGC19" s="325"/>
      <c r="QGD19" s="325"/>
      <c r="QGE19" s="325"/>
      <c r="QGF19" s="325"/>
      <c r="QGG19" s="325"/>
      <c r="QGH19" s="325"/>
      <c r="QGI19" s="325"/>
      <c r="QGJ19" s="325"/>
      <c r="QGK19" s="325"/>
      <c r="QGL19" s="325"/>
      <c r="QGM19" s="325"/>
      <c r="QGN19" s="325"/>
      <c r="QGO19" s="325"/>
      <c r="QGP19" s="325"/>
      <c r="QGQ19" s="325"/>
      <c r="QGR19" s="325"/>
      <c r="QGS19" s="325"/>
      <c r="QGT19" s="325"/>
      <c r="QGU19" s="325"/>
      <c r="QGV19" s="325"/>
      <c r="QGW19" s="325"/>
      <c r="QGX19" s="325"/>
      <c r="QGY19" s="325"/>
      <c r="QGZ19" s="325"/>
      <c r="QHA19" s="325"/>
      <c r="QHB19" s="325"/>
      <c r="QHC19" s="325"/>
      <c r="QHD19" s="325"/>
      <c r="QHE19" s="325"/>
      <c r="QHF19" s="325"/>
      <c r="QHG19" s="325"/>
      <c r="QHH19" s="325"/>
      <c r="QHI19" s="325"/>
      <c r="QHJ19" s="325"/>
      <c r="QHK19" s="325"/>
      <c r="QHL19" s="325"/>
      <c r="QHM19" s="325"/>
      <c r="QHN19" s="325"/>
      <c r="QHO19" s="325"/>
      <c r="QHP19" s="325"/>
      <c r="QHQ19" s="325"/>
      <c r="QHR19" s="325"/>
      <c r="QHS19" s="325"/>
      <c r="QHT19" s="325"/>
      <c r="QHU19" s="325"/>
      <c r="QHV19" s="325"/>
      <c r="QHW19" s="325"/>
      <c r="QHX19" s="325"/>
      <c r="QHY19" s="325"/>
      <c r="QHZ19" s="325"/>
      <c r="QIA19" s="325"/>
      <c r="QIB19" s="325"/>
      <c r="QIC19" s="325"/>
      <c r="QID19" s="325"/>
      <c r="QIE19" s="325"/>
      <c r="QIF19" s="325"/>
      <c r="QIG19" s="325"/>
      <c r="QIH19" s="325"/>
      <c r="QII19" s="325"/>
      <c r="QIJ19" s="325"/>
      <c r="QIK19" s="325"/>
      <c r="QIL19" s="325"/>
      <c r="QIM19" s="325"/>
      <c r="QIN19" s="325"/>
      <c r="QIO19" s="325"/>
      <c r="QIP19" s="325"/>
      <c r="QIQ19" s="325"/>
      <c r="QIR19" s="325"/>
      <c r="QIS19" s="325"/>
      <c r="QIT19" s="325"/>
      <c r="QIU19" s="325"/>
      <c r="QIV19" s="325"/>
      <c r="QIW19" s="325"/>
      <c r="QIX19" s="325"/>
      <c r="QIY19" s="325"/>
      <c r="QIZ19" s="325"/>
      <c r="QJA19" s="325"/>
      <c r="QJB19" s="325"/>
      <c r="QJC19" s="325"/>
      <c r="QJD19" s="325"/>
      <c r="QJE19" s="325"/>
      <c r="QJF19" s="325"/>
      <c r="QJG19" s="325"/>
      <c r="QJH19" s="325"/>
      <c r="QJI19" s="325"/>
      <c r="QJJ19" s="325"/>
      <c r="QJK19" s="325"/>
      <c r="QJL19" s="325"/>
      <c r="QJM19" s="325"/>
      <c r="QJN19" s="325"/>
      <c r="QJO19" s="325"/>
      <c r="QJP19" s="325"/>
      <c r="QJQ19" s="325"/>
      <c r="QJR19" s="325"/>
      <c r="QJS19" s="325"/>
      <c r="QJT19" s="325"/>
      <c r="QJU19" s="325"/>
      <c r="QJV19" s="325"/>
      <c r="QJW19" s="325"/>
      <c r="QJX19" s="325"/>
      <c r="QJY19" s="325"/>
      <c r="QJZ19" s="325"/>
      <c r="QKA19" s="325"/>
      <c r="QKB19" s="325"/>
      <c r="QKC19" s="325"/>
      <c r="QKD19" s="325"/>
      <c r="QKE19" s="325"/>
      <c r="QKF19" s="325"/>
      <c r="QKG19" s="325"/>
      <c r="QKH19" s="325"/>
      <c r="QKI19" s="325"/>
      <c r="QKJ19" s="325"/>
      <c r="QKK19" s="325"/>
      <c r="QKL19" s="325"/>
      <c r="QKM19" s="325"/>
      <c r="QKN19" s="325"/>
      <c r="QKO19" s="325"/>
      <c r="QKP19" s="325"/>
      <c r="QKQ19" s="325"/>
      <c r="QKR19" s="325"/>
      <c r="QKS19" s="325"/>
      <c r="QKT19" s="325"/>
      <c r="QKU19" s="325"/>
      <c r="QKV19" s="325"/>
      <c r="QKW19" s="325"/>
      <c r="QKX19" s="325"/>
      <c r="QKY19" s="325"/>
      <c r="QKZ19" s="325"/>
      <c r="QLA19" s="325"/>
      <c r="QLB19" s="325"/>
      <c r="QLC19" s="325"/>
      <c r="QLD19" s="325"/>
      <c r="QLE19" s="325"/>
      <c r="QLF19" s="325"/>
      <c r="QLG19" s="325"/>
      <c r="QLH19" s="325"/>
      <c r="QLI19" s="325"/>
      <c r="QLJ19" s="325"/>
      <c r="QLK19" s="325"/>
      <c r="QLL19" s="325"/>
      <c r="QLM19" s="325"/>
      <c r="QLN19" s="325"/>
      <c r="QLO19" s="325"/>
      <c r="QLP19" s="325"/>
      <c r="QLQ19" s="325"/>
      <c r="QLR19" s="325"/>
      <c r="QLS19" s="325"/>
      <c r="QLT19" s="325"/>
      <c r="QLU19" s="325"/>
      <c r="QLV19" s="325"/>
      <c r="QLW19" s="325"/>
      <c r="QLX19" s="325"/>
      <c r="QLY19" s="325"/>
      <c r="QLZ19" s="325"/>
      <c r="QMA19" s="325"/>
      <c r="QMB19" s="325"/>
      <c r="QMC19" s="325"/>
      <c r="QMD19" s="325"/>
      <c r="QME19" s="325"/>
      <c r="QMF19" s="325"/>
      <c r="QMG19" s="325"/>
      <c r="QMH19" s="325"/>
      <c r="QMI19" s="325"/>
      <c r="QMJ19" s="325"/>
      <c r="QMK19" s="325"/>
      <c r="QML19" s="325"/>
      <c r="QMM19" s="325"/>
      <c r="QMN19" s="325"/>
      <c r="QMO19" s="325"/>
      <c r="QMP19" s="325"/>
      <c r="QMQ19" s="325"/>
      <c r="QMR19" s="325"/>
      <c r="QMS19" s="325"/>
      <c r="QMT19" s="325"/>
      <c r="QMU19" s="325"/>
      <c r="QMV19" s="325"/>
      <c r="QMW19" s="325"/>
      <c r="QMX19" s="325"/>
      <c r="QMY19" s="325"/>
      <c r="QMZ19" s="325"/>
      <c r="QNA19" s="325"/>
      <c r="QNB19" s="325"/>
      <c r="QNC19" s="325"/>
      <c r="QND19" s="325"/>
      <c r="QNE19" s="325"/>
      <c r="QNF19" s="325"/>
      <c r="QNG19" s="325"/>
      <c r="QNH19" s="325"/>
      <c r="QNI19" s="325"/>
      <c r="QNJ19" s="325"/>
      <c r="QNK19" s="325"/>
      <c r="QNL19" s="325"/>
      <c r="QNM19" s="325"/>
      <c r="QNN19" s="325"/>
      <c r="QNO19" s="325"/>
      <c r="QNP19" s="325"/>
      <c r="QNQ19" s="325"/>
      <c r="QNR19" s="325"/>
      <c r="QNS19" s="325"/>
      <c r="QNT19" s="325"/>
      <c r="QNU19" s="325"/>
      <c r="QNV19" s="325"/>
      <c r="QNW19" s="325"/>
      <c r="QNX19" s="325"/>
      <c r="QNY19" s="325"/>
      <c r="QNZ19" s="325"/>
      <c r="QOA19" s="325"/>
      <c r="QOB19" s="325"/>
      <c r="QOC19" s="325"/>
      <c r="QOD19" s="325"/>
      <c r="QOE19" s="325"/>
      <c r="QOF19" s="325"/>
      <c r="QOG19" s="325"/>
      <c r="QOH19" s="325"/>
      <c r="QOI19" s="325"/>
      <c r="QOJ19" s="325"/>
      <c r="QOK19" s="325"/>
      <c r="QOL19" s="325"/>
      <c r="QOM19" s="325"/>
      <c r="QON19" s="325"/>
      <c r="QOO19" s="325"/>
      <c r="QOP19" s="325"/>
      <c r="QOQ19" s="325"/>
      <c r="QOR19" s="325"/>
      <c r="QOS19" s="325"/>
      <c r="QOT19" s="325"/>
      <c r="QOU19" s="325"/>
      <c r="QOV19" s="325"/>
      <c r="QOW19" s="325"/>
      <c r="QOX19" s="325"/>
      <c r="QOY19" s="325"/>
      <c r="QOZ19" s="325"/>
      <c r="QPA19" s="325"/>
      <c r="QPB19" s="325"/>
      <c r="QPC19" s="325"/>
      <c r="QPD19" s="325"/>
      <c r="QPE19" s="325"/>
      <c r="QPF19" s="325"/>
      <c r="QPG19" s="325"/>
      <c r="QPH19" s="325"/>
      <c r="QPI19" s="325"/>
      <c r="QPJ19" s="325"/>
      <c r="QPK19" s="325"/>
      <c r="QPL19" s="325"/>
      <c r="QPM19" s="325"/>
      <c r="QPN19" s="325"/>
      <c r="QPO19" s="325"/>
      <c r="QPP19" s="325"/>
      <c r="QPQ19" s="325"/>
      <c r="QPR19" s="325"/>
      <c r="QPS19" s="325"/>
      <c r="QPT19" s="325"/>
      <c r="QPU19" s="325"/>
      <c r="QPV19" s="325"/>
      <c r="QPW19" s="325"/>
      <c r="QPX19" s="325"/>
      <c r="QPY19" s="325"/>
      <c r="QPZ19" s="325"/>
      <c r="QQA19" s="325"/>
      <c r="QQB19" s="325"/>
      <c r="QQC19" s="325"/>
      <c r="QQD19" s="325"/>
      <c r="QQE19" s="325"/>
      <c r="QQF19" s="325"/>
      <c r="QQG19" s="325"/>
      <c r="QQH19" s="325"/>
      <c r="QQI19" s="325"/>
      <c r="QQJ19" s="325"/>
      <c r="QQK19" s="325"/>
      <c r="QQL19" s="325"/>
      <c r="QQM19" s="325"/>
      <c r="QQN19" s="325"/>
      <c r="QQO19" s="325"/>
      <c r="QQP19" s="325"/>
      <c r="QQQ19" s="325"/>
      <c r="QQR19" s="325"/>
      <c r="QQS19" s="325"/>
      <c r="QQT19" s="325"/>
      <c r="QQU19" s="325"/>
      <c r="QQV19" s="325"/>
      <c r="QQW19" s="325"/>
      <c r="QQX19" s="325"/>
      <c r="QQY19" s="325"/>
      <c r="QQZ19" s="325"/>
      <c r="QRA19" s="325"/>
      <c r="QRB19" s="325"/>
      <c r="QRC19" s="325"/>
      <c r="QRD19" s="325"/>
      <c r="QRE19" s="325"/>
      <c r="QRF19" s="325"/>
      <c r="QRG19" s="325"/>
      <c r="QRH19" s="325"/>
      <c r="QRI19" s="325"/>
      <c r="QRJ19" s="325"/>
      <c r="QRK19" s="325"/>
      <c r="QRL19" s="325"/>
      <c r="QRM19" s="325"/>
      <c r="QRN19" s="325"/>
      <c r="QRO19" s="325"/>
      <c r="QRP19" s="325"/>
      <c r="QRQ19" s="325"/>
      <c r="QRR19" s="325"/>
      <c r="QRS19" s="325"/>
      <c r="QRT19" s="325"/>
      <c r="QRU19" s="325"/>
      <c r="QRV19" s="325"/>
      <c r="QRW19" s="325"/>
      <c r="QRX19" s="325"/>
      <c r="QRY19" s="325"/>
      <c r="QRZ19" s="325"/>
      <c r="QSA19" s="325"/>
      <c r="QSB19" s="325"/>
      <c r="QSC19" s="325"/>
      <c r="QSD19" s="325"/>
      <c r="QSE19" s="325"/>
      <c r="QSF19" s="325"/>
      <c r="QSG19" s="325"/>
      <c r="QSH19" s="325"/>
      <c r="QSI19" s="325"/>
      <c r="QSJ19" s="325"/>
      <c r="QSK19" s="325"/>
      <c r="QSL19" s="325"/>
      <c r="QSM19" s="325"/>
      <c r="QSN19" s="325"/>
      <c r="QSO19" s="325"/>
      <c r="QSP19" s="325"/>
      <c r="QSQ19" s="325"/>
      <c r="QSR19" s="325"/>
      <c r="QSS19" s="325"/>
      <c r="QST19" s="325"/>
      <c r="QSU19" s="325"/>
      <c r="QSV19" s="325"/>
      <c r="QSW19" s="325"/>
      <c r="QSX19" s="325"/>
      <c r="QSY19" s="325"/>
      <c r="QSZ19" s="325"/>
      <c r="QTA19" s="325"/>
      <c r="QTB19" s="325"/>
      <c r="QTC19" s="325"/>
      <c r="QTD19" s="325"/>
      <c r="QTE19" s="325"/>
      <c r="QTF19" s="325"/>
      <c r="QTG19" s="325"/>
      <c r="QTH19" s="325"/>
      <c r="QTI19" s="325"/>
      <c r="QTJ19" s="325"/>
      <c r="QTK19" s="325"/>
      <c r="QTL19" s="325"/>
      <c r="QTM19" s="325"/>
      <c r="QTN19" s="325"/>
      <c r="QTO19" s="325"/>
      <c r="QTP19" s="325"/>
      <c r="QTQ19" s="325"/>
      <c r="QTR19" s="325"/>
      <c r="QTS19" s="325"/>
      <c r="QTT19" s="325"/>
      <c r="QTU19" s="325"/>
      <c r="QTV19" s="325"/>
      <c r="QTW19" s="325"/>
      <c r="QTX19" s="325"/>
      <c r="QTY19" s="325"/>
      <c r="QTZ19" s="325"/>
      <c r="QUA19" s="325"/>
      <c r="QUB19" s="325"/>
      <c r="QUC19" s="325"/>
      <c r="QUD19" s="325"/>
      <c r="QUE19" s="325"/>
      <c r="QUF19" s="325"/>
      <c r="QUG19" s="325"/>
      <c r="QUH19" s="325"/>
      <c r="QUI19" s="325"/>
      <c r="QUJ19" s="325"/>
      <c r="QUK19" s="325"/>
      <c r="QUL19" s="325"/>
      <c r="QUM19" s="325"/>
      <c r="QUN19" s="325"/>
      <c r="QUO19" s="325"/>
      <c r="QUP19" s="325"/>
      <c r="QUQ19" s="325"/>
      <c r="QUR19" s="325"/>
      <c r="QUS19" s="325"/>
      <c r="QUT19" s="325"/>
      <c r="QUU19" s="325"/>
      <c r="QUV19" s="325"/>
      <c r="QUW19" s="325"/>
      <c r="QUX19" s="325"/>
      <c r="QUY19" s="325"/>
      <c r="QUZ19" s="325"/>
      <c r="QVA19" s="325"/>
      <c r="QVB19" s="325"/>
      <c r="QVC19" s="325"/>
      <c r="QVD19" s="325"/>
      <c r="QVE19" s="325"/>
      <c r="QVF19" s="325"/>
      <c r="QVG19" s="325"/>
      <c r="QVH19" s="325"/>
      <c r="QVI19" s="325"/>
      <c r="QVJ19" s="325"/>
      <c r="QVK19" s="325"/>
      <c r="QVL19" s="325"/>
      <c r="QVM19" s="325"/>
      <c r="QVN19" s="325"/>
      <c r="QVO19" s="325"/>
      <c r="QVP19" s="325"/>
      <c r="QVQ19" s="325"/>
      <c r="QVR19" s="325"/>
      <c r="QVS19" s="325"/>
      <c r="QVT19" s="325"/>
      <c r="QVU19" s="325"/>
      <c r="QVV19" s="325"/>
      <c r="QVW19" s="325"/>
      <c r="QVX19" s="325"/>
      <c r="QVY19" s="325"/>
      <c r="QVZ19" s="325"/>
      <c r="QWA19" s="325"/>
      <c r="QWB19" s="325"/>
      <c r="QWC19" s="325"/>
      <c r="QWD19" s="325"/>
      <c r="QWE19" s="325"/>
      <c r="QWF19" s="325"/>
      <c r="QWG19" s="325"/>
      <c r="QWH19" s="325"/>
      <c r="QWI19" s="325"/>
      <c r="QWJ19" s="325"/>
      <c r="QWK19" s="325"/>
      <c r="QWL19" s="325"/>
      <c r="QWM19" s="325"/>
      <c r="QWN19" s="325"/>
      <c r="QWO19" s="325"/>
      <c r="QWP19" s="325"/>
      <c r="QWQ19" s="325"/>
      <c r="QWR19" s="325"/>
      <c r="QWS19" s="325"/>
      <c r="QWT19" s="325"/>
      <c r="QWU19" s="325"/>
      <c r="QWV19" s="325"/>
      <c r="QWW19" s="325"/>
      <c r="QWX19" s="325"/>
      <c r="QWY19" s="325"/>
      <c r="QWZ19" s="325"/>
      <c r="QXA19" s="325"/>
      <c r="QXB19" s="325"/>
      <c r="QXC19" s="325"/>
      <c r="QXD19" s="325"/>
      <c r="QXE19" s="325"/>
      <c r="QXF19" s="325"/>
      <c r="QXG19" s="325"/>
      <c r="QXH19" s="325"/>
      <c r="QXI19" s="325"/>
      <c r="QXJ19" s="325"/>
      <c r="QXK19" s="325"/>
      <c r="QXL19" s="325"/>
      <c r="QXM19" s="325"/>
      <c r="QXN19" s="325"/>
      <c r="QXO19" s="325"/>
      <c r="QXP19" s="325"/>
      <c r="QXQ19" s="325"/>
      <c r="QXR19" s="325"/>
      <c r="QXS19" s="325"/>
      <c r="QXT19" s="325"/>
      <c r="QXU19" s="325"/>
      <c r="QXV19" s="325"/>
      <c r="QXW19" s="325"/>
      <c r="QXX19" s="325"/>
      <c r="QXY19" s="325"/>
      <c r="QXZ19" s="325"/>
      <c r="QYA19" s="325"/>
      <c r="QYB19" s="325"/>
      <c r="QYC19" s="325"/>
      <c r="QYD19" s="325"/>
      <c r="QYE19" s="325"/>
      <c r="QYF19" s="325"/>
      <c r="QYG19" s="325"/>
      <c r="QYH19" s="325"/>
      <c r="QYI19" s="325"/>
      <c r="QYJ19" s="325"/>
      <c r="QYK19" s="325"/>
      <c r="QYL19" s="325"/>
      <c r="QYM19" s="325"/>
      <c r="QYN19" s="325"/>
      <c r="QYO19" s="325"/>
      <c r="QYP19" s="325"/>
      <c r="QYQ19" s="325"/>
      <c r="QYR19" s="325"/>
      <c r="QYS19" s="325"/>
      <c r="QYT19" s="325"/>
      <c r="QYU19" s="325"/>
      <c r="QYV19" s="325"/>
      <c r="QYW19" s="325"/>
      <c r="QYX19" s="325"/>
      <c r="QYY19" s="325"/>
      <c r="QYZ19" s="325"/>
      <c r="QZA19" s="325"/>
      <c r="QZB19" s="325"/>
      <c r="QZC19" s="325"/>
      <c r="QZD19" s="325"/>
      <c r="QZE19" s="325"/>
      <c r="QZF19" s="325"/>
      <c r="QZG19" s="325"/>
      <c r="QZH19" s="325"/>
      <c r="QZI19" s="325"/>
      <c r="QZJ19" s="325"/>
      <c r="QZK19" s="325"/>
      <c r="QZL19" s="325"/>
      <c r="QZM19" s="325"/>
      <c r="QZN19" s="325"/>
      <c r="QZO19" s="325"/>
      <c r="QZP19" s="325"/>
      <c r="QZQ19" s="325"/>
      <c r="QZR19" s="325"/>
      <c r="QZS19" s="325"/>
      <c r="QZT19" s="325"/>
      <c r="QZU19" s="325"/>
      <c r="QZV19" s="325"/>
      <c r="QZW19" s="325"/>
      <c r="QZX19" s="325"/>
      <c r="QZY19" s="325"/>
      <c r="QZZ19" s="325"/>
      <c r="RAA19" s="325"/>
      <c r="RAB19" s="325"/>
      <c r="RAC19" s="325"/>
      <c r="RAD19" s="325"/>
      <c r="RAE19" s="325"/>
      <c r="RAF19" s="325"/>
      <c r="RAG19" s="325"/>
      <c r="RAH19" s="325"/>
      <c r="RAI19" s="325"/>
      <c r="RAJ19" s="325"/>
      <c r="RAK19" s="325"/>
      <c r="RAL19" s="325"/>
      <c r="RAM19" s="325"/>
      <c r="RAN19" s="325"/>
      <c r="RAO19" s="325"/>
      <c r="RAP19" s="325"/>
      <c r="RAQ19" s="325"/>
      <c r="RAR19" s="325"/>
      <c r="RAS19" s="325"/>
      <c r="RAT19" s="325"/>
      <c r="RAU19" s="325"/>
      <c r="RAV19" s="325"/>
      <c r="RAW19" s="325"/>
      <c r="RAX19" s="325"/>
      <c r="RAY19" s="325"/>
      <c r="RAZ19" s="325"/>
      <c r="RBA19" s="325"/>
      <c r="RBB19" s="325"/>
      <c r="RBC19" s="325"/>
      <c r="RBD19" s="325"/>
      <c r="RBE19" s="325"/>
      <c r="RBF19" s="325"/>
      <c r="RBG19" s="325"/>
      <c r="RBH19" s="325"/>
      <c r="RBI19" s="325"/>
      <c r="RBJ19" s="325"/>
      <c r="RBK19" s="325"/>
      <c r="RBL19" s="325"/>
      <c r="RBM19" s="325"/>
      <c r="RBN19" s="325"/>
      <c r="RBO19" s="325"/>
      <c r="RBP19" s="325"/>
      <c r="RBQ19" s="325"/>
      <c r="RBR19" s="325"/>
      <c r="RBS19" s="325"/>
      <c r="RBT19" s="325"/>
      <c r="RBU19" s="325"/>
      <c r="RBV19" s="325"/>
      <c r="RBW19" s="325"/>
      <c r="RBX19" s="325"/>
      <c r="RBY19" s="325"/>
      <c r="RBZ19" s="325"/>
      <c r="RCA19" s="325"/>
      <c r="RCB19" s="325"/>
      <c r="RCC19" s="325"/>
      <c r="RCD19" s="325"/>
      <c r="RCE19" s="325"/>
      <c r="RCF19" s="325"/>
      <c r="RCG19" s="325"/>
      <c r="RCH19" s="325"/>
      <c r="RCI19" s="325"/>
      <c r="RCJ19" s="325"/>
      <c r="RCK19" s="325"/>
      <c r="RCL19" s="325"/>
      <c r="RCM19" s="325"/>
      <c r="RCN19" s="325"/>
      <c r="RCO19" s="325"/>
      <c r="RCP19" s="325"/>
      <c r="RCQ19" s="325"/>
      <c r="RCR19" s="325"/>
      <c r="RCS19" s="325"/>
      <c r="RCT19" s="325"/>
      <c r="RCU19" s="325"/>
      <c r="RCV19" s="325"/>
      <c r="RCW19" s="325"/>
      <c r="RCX19" s="325"/>
      <c r="RCY19" s="325"/>
      <c r="RCZ19" s="325"/>
      <c r="RDA19" s="325"/>
      <c r="RDB19" s="325"/>
      <c r="RDC19" s="325"/>
      <c r="RDD19" s="325"/>
      <c r="RDE19" s="325"/>
      <c r="RDF19" s="325"/>
      <c r="RDG19" s="325"/>
      <c r="RDH19" s="325"/>
      <c r="RDI19" s="325"/>
      <c r="RDJ19" s="325"/>
      <c r="RDK19" s="325"/>
      <c r="RDL19" s="325"/>
      <c r="RDM19" s="325"/>
      <c r="RDN19" s="325"/>
      <c r="RDO19" s="325"/>
      <c r="RDP19" s="325"/>
      <c r="RDQ19" s="325"/>
      <c r="RDR19" s="325"/>
      <c r="RDS19" s="325"/>
      <c r="RDT19" s="325"/>
      <c r="RDU19" s="325"/>
      <c r="RDV19" s="325"/>
      <c r="RDW19" s="325"/>
      <c r="RDX19" s="325"/>
      <c r="RDY19" s="325"/>
      <c r="RDZ19" s="325"/>
      <c r="REA19" s="325"/>
      <c r="REB19" s="325"/>
      <c r="REC19" s="325"/>
      <c r="RED19" s="325"/>
      <c r="REE19" s="325"/>
      <c r="REF19" s="325"/>
      <c r="REG19" s="325"/>
      <c r="REH19" s="325"/>
      <c r="REI19" s="325"/>
      <c r="REJ19" s="325"/>
      <c r="REK19" s="325"/>
      <c r="REL19" s="325"/>
      <c r="REM19" s="325"/>
      <c r="REN19" s="325"/>
      <c r="REO19" s="325"/>
      <c r="REP19" s="325"/>
      <c r="REQ19" s="325"/>
      <c r="RER19" s="325"/>
      <c r="RES19" s="325"/>
      <c r="RET19" s="325"/>
      <c r="REU19" s="325"/>
      <c r="REV19" s="325"/>
      <c r="REW19" s="325"/>
      <c r="REX19" s="325"/>
      <c r="REY19" s="325"/>
      <c r="REZ19" s="325"/>
      <c r="RFA19" s="325"/>
      <c r="RFB19" s="325"/>
      <c r="RFC19" s="325"/>
      <c r="RFD19" s="325"/>
      <c r="RFE19" s="325"/>
      <c r="RFF19" s="325"/>
      <c r="RFG19" s="325"/>
      <c r="RFH19" s="325"/>
      <c r="RFI19" s="325"/>
      <c r="RFJ19" s="325"/>
      <c r="RFK19" s="325"/>
      <c r="RFL19" s="325"/>
      <c r="RFM19" s="325"/>
      <c r="RFN19" s="325"/>
      <c r="RFO19" s="325"/>
      <c r="RFP19" s="325"/>
      <c r="RFQ19" s="325"/>
      <c r="RFR19" s="325"/>
      <c r="RFS19" s="325"/>
      <c r="RFT19" s="325"/>
      <c r="RFU19" s="325"/>
      <c r="RFV19" s="325"/>
      <c r="RFW19" s="325"/>
      <c r="RFX19" s="325"/>
      <c r="RFY19" s="325"/>
      <c r="RFZ19" s="325"/>
      <c r="RGA19" s="325"/>
      <c r="RGB19" s="325"/>
      <c r="RGC19" s="325"/>
      <c r="RGD19" s="325"/>
      <c r="RGE19" s="325"/>
      <c r="RGF19" s="325"/>
      <c r="RGG19" s="325"/>
      <c r="RGH19" s="325"/>
      <c r="RGI19" s="325"/>
      <c r="RGJ19" s="325"/>
      <c r="RGK19" s="325"/>
      <c r="RGL19" s="325"/>
      <c r="RGM19" s="325"/>
      <c r="RGN19" s="325"/>
      <c r="RGO19" s="325"/>
      <c r="RGP19" s="325"/>
      <c r="RGQ19" s="325"/>
      <c r="RGR19" s="325"/>
      <c r="RGS19" s="325"/>
      <c r="RGT19" s="325"/>
      <c r="RGU19" s="325"/>
      <c r="RGV19" s="325"/>
      <c r="RGW19" s="325"/>
      <c r="RGX19" s="325"/>
      <c r="RGY19" s="325"/>
      <c r="RGZ19" s="325"/>
      <c r="RHA19" s="325"/>
      <c r="RHB19" s="325"/>
      <c r="RHC19" s="325"/>
      <c r="RHD19" s="325"/>
      <c r="RHE19" s="325"/>
      <c r="RHF19" s="325"/>
      <c r="RHG19" s="325"/>
      <c r="RHH19" s="325"/>
      <c r="RHI19" s="325"/>
      <c r="RHJ19" s="325"/>
      <c r="RHK19" s="325"/>
      <c r="RHL19" s="325"/>
      <c r="RHM19" s="325"/>
      <c r="RHN19" s="325"/>
      <c r="RHO19" s="325"/>
      <c r="RHP19" s="325"/>
      <c r="RHQ19" s="325"/>
      <c r="RHR19" s="325"/>
      <c r="RHS19" s="325"/>
      <c r="RHT19" s="325"/>
      <c r="RHU19" s="325"/>
      <c r="RHV19" s="325"/>
      <c r="RHW19" s="325"/>
      <c r="RHX19" s="325"/>
      <c r="RHY19" s="325"/>
      <c r="RHZ19" s="325"/>
      <c r="RIA19" s="325"/>
      <c r="RIB19" s="325"/>
      <c r="RIC19" s="325"/>
      <c r="RID19" s="325"/>
      <c r="RIE19" s="325"/>
      <c r="RIF19" s="325"/>
      <c r="RIG19" s="325"/>
      <c r="RIH19" s="325"/>
      <c r="RII19" s="325"/>
      <c r="RIJ19" s="325"/>
      <c r="RIK19" s="325"/>
      <c r="RIL19" s="325"/>
      <c r="RIM19" s="325"/>
      <c r="RIN19" s="325"/>
      <c r="RIO19" s="325"/>
      <c r="RIP19" s="325"/>
      <c r="RIQ19" s="325"/>
      <c r="RIR19" s="325"/>
      <c r="RIS19" s="325"/>
      <c r="RIT19" s="325"/>
      <c r="RIU19" s="325"/>
      <c r="RIV19" s="325"/>
      <c r="RIW19" s="325"/>
      <c r="RIX19" s="325"/>
      <c r="RIY19" s="325"/>
      <c r="RIZ19" s="325"/>
      <c r="RJA19" s="325"/>
      <c r="RJB19" s="325"/>
      <c r="RJC19" s="325"/>
      <c r="RJD19" s="325"/>
      <c r="RJE19" s="325"/>
      <c r="RJF19" s="325"/>
      <c r="RJG19" s="325"/>
      <c r="RJH19" s="325"/>
      <c r="RJI19" s="325"/>
      <c r="RJJ19" s="325"/>
      <c r="RJK19" s="325"/>
      <c r="RJL19" s="325"/>
      <c r="RJM19" s="325"/>
      <c r="RJN19" s="325"/>
      <c r="RJO19" s="325"/>
      <c r="RJP19" s="325"/>
      <c r="RJQ19" s="325"/>
      <c r="RJR19" s="325"/>
      <c r="RJS19" s="325"/>
      <c r="RJT19" s="325"/>
      <c r="RJU19" s="325"/>
      <c r="RJV19" s="325"/>
      <c r="RJW19" s="325"/>
      <c r="RJX19" s="325"/>
      <c r="RJY19" s="325"/>
      <c r="RJZ19" s="325"/>
      <c r="RKA19" s="325"/>
      <c r="RKB19" s="325"/>
      <c r="RKC19" s="325"/>
      <c r="RKD19" s="325"/>
      <c r="RKE19" s="325"/>
      <c r="RKF19" s="325"/>
      <c r="RKG19" s="325"/>
      <c r="RKH19" s="325"/>
      <c r="RKI19" s="325"/>
      <c r="RKJ19" s="325"/>
      <c r="RKK19" s="325"/>
      <c r="RKL19" s="325"/>
      <c r="RKM19" s="325"/>
      <c r="RKN19" s="325"/>
      <c r="RKO19" s="325"/>
      <c r="RKP19" s="325"/>
      <c r="RKQ19" s="325"/>
      <c r="RKR19" s="325"/>
      <c r="RKS19" s="325"/>
      <c r="RKT19" s="325"/>
      <c r="RKU19" s="325"/>
      <c r="RKV19" s="325"/>
      <c r="RKW19" s="325"/>
      <c r="RKX19" s="325"/>
      <c r="RKY19" s="325"/>
      <c r="RKZ19" s="325"/>
      <c r="RLA19" s="325"/>
      <c r="RLB19" s="325"/>
      <c r="RLC19" s="325"/>
      <c r="RLD19" s="325"/>
      <c r="RLE19" s="325"/>
      <c r="RLF19" s="325"/>
      <c r="RLG19" s="325"/>
      <c r="RLH19" s="325"/>
      <c r="RLI19" s="325"/>
      <c r="RLJ19" s="325"/>
      <c r="RLK19" s="325"/>
      <c r="RLL19" s="325"/>
      <c r="RLM19" s="325"/>
      <c r="RLN19" s="325"/>
      <c r="RLO19" s="325"/>
      <c r="RLP19" s="325"/>
      <c r="RLQ19" s="325"/>
      <c r="RLR19" s="325"/>
      <c r="RLS19" s="325"/>
      <c r="RLT19" s="325"/>
      <c r="RLU19" s="325"/>
      <c r="RLV19" s="325"/>
      <c r="RLW19" s="325"/>
      <c r="RLX19" s="325"/>
      <c r="RLY19" s="325"/>
      <c r="RLZ19" s="325"/>
      <c r="RMA19" s="325"/>
      <c r="RMB19" s="325"/>
      <c r="RMC19" s="325"/>
      <c r="RMD19" s="325"/>
      <c r="RME19" s="325"/>
      <c r="RMF19" s="325"/>
      <c r="RMG19" s="325"/>
      <c r="RMH19" s="325"/>
      <c r="RMI19" s="325"/>
      <c r="RMJ19" s="325"/>
      <c r="RMK19" s="325"/>
      <c r="RML19" s="325"/>
      <c r="RMM19" s="325"/>
      <c r="RMN19" s="325"/>
      <c r="RMO19" s="325"/>
      <c r="RMP19" s="325"/>
      <c r="RMQ19" s="325"/>
      <c r="RMR19" s="325"/>
      <c r="RMS19" s="325"/>
      <c r="RMT19" s="325"/>
      <c r="RMU19" s="325"/>
      <c r="RMV19" s="325"/>
      <c r="RMW19" s="325"/>
      <c r="RMX19" s="325"/>
      <c r="RMY19" s="325"/>
      <c r="RMZ19" s="325"/>
      <c r="RNA19" s="325"/>
      <c r="RNB19" s="325"/>
      <c r="RNC19" s="325"/>
      <c r="RND19" s="325"/>
      <c r="RNE19" s="325"/>
      <c r="RNF19" s="325"/>
      <c r="RNG19" s="325"/>
      <c r="RNH19" s="325"/>
      <c r="RNI19" s="325"/>
      <c r="RNJ19" s="325"/>
      <c r="RNK19" s="325"/>
      <c r="RNL19" s="325"/>
      <c r="RNM19" s="325"/>
      <c r="RNN19" s="325"/>
      <c r="RNO19" s="325"/>
      <c r="RNP19" s="325"/>
      <c r="RNQ19" s="325"/>
      <c r="RNR19" s="325"/>
      <c r="RNS19" s="325"/>
      <c r="RNT19" s="325"/>
      <c r="RNU19" s="325"/>
      <c r="RNV19" s="325"/>
      <c r="RNW19" s="325"/>
      <c r="RNX19" s="325"/>
      <c r="RNY19" s="325"/>
      <c r="RNZ19" s="325"/>
      <c r="ROA19" s="325"/>
      <c r="ROB19" s="325"/>
      <c r="ROC19" s="325"/>
      <c r="ROD19" s="325"/>
      <c r="ROE19" s="325"/>
      <c r="ROF19" s="325"/>
      <c r="ROG19" s="325"/>
      <c r="ROH19" s="325"/>
      <c r="ROI19" s="325"/>
      <c r="ROJ19" s="325"/>
      <c r="ROK19" s="325"/>
      <c r="ROL19" s="325"/>
      <c r="ROM19" s="325"/>
      <c r="RON19" s="325"/>
      <c r="ROO19" s="325"/>
      <c r="ROP19" s="325"/>
      <c r="ROQ19" s="325"/>
      <c r="ROR19" s="325"/>
      <c r="ROS19" s="325"/>
      <c r="ROT19" s="325"/>
      <c r="ROU19" s="325"/>
      <c r="ROV19" s="325"/>
      <c r="ROW19" s="325"/>
      <c r="ROX19" s="325"/>
      <c r="ROY19" s="325"/>
      <c r="ROZ19" s="325"/>
      <c r="RPA19" s="325"/>
      <c r="RPB19" s="325"/>
      <c r="RPC19" s="325"/>
      <c r="RPD19" s="325"/>
      <c r="RPE19" s="325"/>
      <c r="RPF19" s="325"/>
      <c r="RPG19" s="325"/>
      <c r="RPH19" s="325"/>
      <c r="RPI19" s="325"/>
      <c r="RPJ19" s="325"/>
      <c r="RPK19" s="325"/>
      <c r="RPL19" s="325"/>
      <c r="RPM19" s="325"/>
      <c r="RPN19" s="325"/>
      <c r="RPO19" s="325"/>
      <c r="RPP19" s="325"/>
      <c r="RPQ19" s="325"/>
      <c r="RPR19" s="325"/>
      <c r="RPS19" s="325"/>
      <c r="RPT19" s="325"/>
      <c r="RPU19" s="325"/>
      <c r="RPV19" s="325"/>
      <c r="RPW19" s="325"/>
      <c r="RPX19" s="325"/>
      <c r="RPY19" s="325"/>
      <c r="RPZ19" s="325"/>
      <c r="RQA19" s="325"/>
      <c r="RQB19" s="325"/>
      <c r="RQC19" s="325"/>
      <c r="RQD19" s="325"/>
      <c r="RQE19" s="325"/>
      <c r="RQF19" s="325"/>
      <c r="RQG19" s="325"/>
      <c r="RQH19" s="325"/>
      <c r="RQI19" s="325"/>
      <c r="RQJ19" s="325"/>
      <c r="RQK19" s="325"/>
      <c r="RQL19" s="325"/>
      <c r="RQM19" s="325"/>
      <c r="RQN19" s="325"/>
      <c r="RQO19" s="325"/>
      <c r="RQP19" s="325"/>
      <c r="RQQ19" s="325"/>
      <c r="RQR19" s="325"/>
      <c r="RQS19" s="325"/>
      <c r="RQT19" s="325"/>
      <c r="RQU19" s="325"/>
      <c r="RQV19" s="325"/>
      <c r="RQW19" s="325"/>
      <c r="RQX19" s="325"/>
      <c r="RQY19" s="325"/>
      <c r="RQZ19" s="325"/>
      <c r="RRA19" s="325"/>
      <c r="RRB19" s="325"/>
      <c r="RRC19" s="325"/>
      <c r="RRD19" s="325"/>
      <c r="RRE19" s="325"/>
      <c r="RRF19" s="325"/>
      <c r="RRG19" s="325"/>
      <c r="RRH19" s="325"/>
      <c r="RRI19" s="325"/>
      <c r="RRJ19" s="325"/>
      <c r="RRK19" s="325"/>
      <c r="RRL19" s="325"/>
      <c r="RRM19" s="325"/>
      <c r="RRN19" s="325"/>
      <c r="RRO19" s="325"/>
      <c r="RRP19" s="325"/>
      <c r="RRQ19" s="325"/>
      <c r="RRR19" s="325"/>
      <c r="RRS19" s="325"/>
      <c r="RRT19" s="325"/>
      <c r="RRU19" s="325"/>
      <c r="RRV19" s="325"/>
      <c r="RRW19" s="325"/>
      <c r="RRX19" s="325"/>
      <c r="RRY19" s="325"/>
      <c r="RRZ19" s="325"/>
      <c r="RSA19" s="325"/>
      <c r="RSB19" s="325"/>
      <c r="RSC19" s="325"/>
      <c r="RSD19" s="325"/>
      <c r="RSE19" s="325"/>
      <c r="RSF19" s="325"/>
      <c r="RSG19" s="325"/>
      <c r="RSH19" s="325"/>
      <c r="RSI19" s="325"/>
      <c r="RSJ19" s="325"/>
      <c r="RSK19" s="325"/>
      <c r="RSL19" s="325"/>
      <c r="RSM19" s="325"/>
      <c r="RSN19" s="325"/>
      <c r="RSO19" s="325"/>
      <c r="RSP19" s="325"/>
      <c r="RSQ19" s="325"/>
      <c r="RSR19" s="325"/>
      <c r="RSS19" s="325"/>
      <c r="RST19" s="325"/>
      <c r="RSU19" s="325"/>
      <c r="RSV19" s="325"/>
      <c r="RSW19" s="325"/>
      <c r="RSX19" s="325"/>
      <c r="RSY19" s="325"/>
      <c r="RSZ19" s="325"/>
      <c r="RTA19" s="325"/>
      <c r="RTB19" s="325"/>
      <c r="RTC19" s="325"/>
      <c r="RTD19" s="325"/>
      <c r="RTE19" s="325"/>
      <c r="RTF19" s="325"/>
      <c r="RTG19" s="325"/>
      <c r="RTH19" s="325"/>
      <c r="RTI19" s="325"/>
      <c r="RTJ19" s="325"/>
      <c r="RTK19" s="325"/>
      <c r="RTL19" s="325"/>
      <c r="RTM19" s="325"/>
      <c r="RTN19" s="325"/>
      <c r="RTO19" s="325"/>
      <c r="RTP19" s="325"/>
      <c r="RTQ19" s="325"/>
      <c r="RTR19" s="325"/>
      <c r="RTS19" s="325"/>
      <c r="RTT19" s="325"/>
      <c r="RTU19" s="325"/>
      <c r="RTV19" s="325"/>
      <c r="RTW19" s="325"/>
      <c r="RTX19" s="325"/>
      <c r="RTY19" s="325"/>
      <c r="RTZ19" s="325"/>
      <c r="RUA19" s="325"/>
      <c r="RUB19" s="325"/>
      <c r="RUC19" s="325"/>
      <c r="RUD19" s="325"/>
      <c r="RUE19" s="325"/>
      <c r="RUF19" s="325"/>
      <c r="RUG19" s="325"/>
      <c r="RUH19" s="325"/>
      <c r="RUI19" s="325"/>
      <c r="RUJ19" s="325"/>
      <c r="RUK19" s="325"/>
      <c r="RUL19" s="325"/>
      <c r="RUM19" s="325"/>
      <c r="RUN19" s="325"/>
      <c r="RUO19" s="325"/>
      <c r="RUP19" s="325"/>
      <c r="RUQ19" s="325"/>
      <c r="RUR19" s="325"/>
      <c r="RUS19" s="325"/>
      <c r="RUT19" s="325"/>
      <c r="RUU19" s="325"/>
      <c r="RUV19" s="325"/>
      <c r="RUW19" s="325"/>
      <c r="RUX19" s="325"/>
      <c r="RUY19" s="325"/>
      <c r="RUZ19" s="325"/>
      <c r="RVA19" s="325"/>
      <c r="RVB19" s="325"/>
      <c r="RVC19" s="325"/>
      <c r="RVD19" s="325"/>
      <c r="RVE19" s="325"/>
      <c r="RVF19" s="325"/>
      <c r="RVG19" s="325"/>
      <c r="RVH19" s="325"/>
      <c r="RVI19" s="325"/>
      <c r="RVJ19" s="325"/>
      <c r="RVK19" s="325"/>
      <c r="RVL19" s="325"/>
      <c r="RVM19" s="325"/>
      <c r="RVN19" s="325"/>
      <c r="RVO19" s="325"/>
      <c r="RVP19" s="325"/>
      <c r="RVQ19" s="325"/>
      <c r="RVR19" s="325"/>
      <c r="RVS19" s="325"/>
      <c r="RVT19" s="325"/>
      <c r="RVU19" s="325"/>
      <c r="RVV19" s="325"/>
      <c r="RVW19" s="325"/>
      <c r="RVX19" s="325"/>
      <c r="RVY19" s="325"/>
      <c r="RVZ19" s="325"/>
      <c r="RWA19" s="325"/>
      <c r="RWB19" s="325"/>
      <c r="RWC19" s="325"/>
      <c r="RWD19" s="325"/>
      <c r="RWE19" s="325"/>
      <c r="RWF19" s="325"/>
      <c r="RWG19" s="325"/>
      <c r="RWH19" s="325"/>
      <c r="RWI19" s="325"/>
      <c r="RWJ19" s="325"/>
      <c r="RWK19" s="325"/>
      <c r="RWL19" s="325"/>
      <c r="RWM19" s="325"/>
      <c r="RWN19" s="325"/>
      <c r="RWO19" s="325"/>
      <c r="RWP19" s="325"/>
      <c r="RWQ19" s="325"/>
      <c r="RWR19" s="325"/>
      <c r="RWS19" s="325"/>
      <c r="RWT19" s="325"/>
      <c r="RWU19" s="325"/>
      <c r="RWV19" s="325"/>
      <c r="RWW19" s="325"/>
      <c r="RWX19" s="325"/>
      <c r="RWY19" s="325"/>
      <c r="RWZ19" s="325"/>
      <c r="RXA19" s="325"/>
      <c r="RXB19" s="325"/>
      <c r="RXC19" s="325"/>
      <c r="RXD19" s="325"/>
      <c r="RXE19" s="325"/>
      <c r="RXF19" s="325"/>
      <c r="RXG19" s="325"/>
      <c r="RXH19" s="325"/>
      <c r="RXI19" s="325"/>
      <c r="RXJ19" s="325"/>
      <c r="RXK19" s="325"/>
      <c r="RXL19" s="325"/>
      <c r="RXM19" s="325"/>
      <c r="RXN19" s="325"/>
      <c r="RXO19" s="325"/>
      <c r="RXP19" s="325"/>
      <c r="RXQ19" s="325"/>
      <c r="RXR19" s="325"/>
      <c r="RXS19" s="325"/>
      <c r="RXT19" s="325"/>
      <c r="RXU19" s="325"/>
      <c r="RXV19" s="325"/>
      <c r="RXW19" s="325"/>
      <c r="RXX19" s="325"/>
      <c r="RXY19" s="325"/>
      <c r="RXZ19" s="325"/>
      <c r="RYA19" s="325"/>
      <c r="RYB19" s="325"/>
      <c r="RYC19" s="325"/>
      <c r="RYD19" s="325"/>
      <c r="RYE19" s="325"/>
      <c r="RYF19" s="325"/>
      <c r="RYG19" s="325"/>
      <c r="RYH19" s="325"/>
      <c r="RYI19" s="325"/>
      <c r="RYJ19" s="325"/>
      <c r="RYK19" s="325"/>
      <c r="RYL19" s="325"/>
      <c r="RYM19" s="325"/>
      <c r="RYN19" s="325"/>
      <c r="RYO19" s="325"/>
      <c r="RYP19" s="325"/>
      <c r="RYQ19" s="325"/>
      <c r="RYR19" s="325"/>
      <c r="RYS19" s="325"/>
      <c r="RYT19" s="325"/>
      <c r="RYU19" s="325"/>
      <c r="RYV19" s="325"/>
      <c r="RYW19" s="325"/>
      <c r="RYX19" s="325"/>
      <c r="RYY19" s="325"/>
      <c r="RYZ19" s="325"/>
      <c r="RZA19" s="325"/>
      <c r="RZB19" s="325"/>
      <c r="RZC19" s="325"/>
      <c r="RZD19" s="325"/>
      <c r="RZE19" s="325"/>
      <c r="RZF19" s="325"/>
      <c r="RZG19" s="325"/>
      <c r="RZH19" s="325"/>
      <c r="RZI19" s="325"/>
      <c r="RZJ19" s="325"/>
      <c r="RZK19" s="325"/>
      <c r="RZL19" s="325"/>
      <c r="RZM19" s="325"/>
      <c r="RZN19" s="325"/>
      <c r="RZO19" s="325"/>
      <c r="RZP19" s="325"/>
      <c r="RZQ19" s="325"/>
      <c r="RZR19" s="325"/>
      <c r="RZS19" s="325"/>
      <c r="RZT19" s="325"/>
      <c r="RZU19" s="325"/>
      <c r="RZV19" s="325"/>
      <c r="RZW19" s="325"/>
      <c r="RZX19" s="325"/>
      <c r="RZY19" s="325"/>
      <c r="RZZ19" s="325"/>
      <c r="SAA19" s="325"/>
      <c r="SAB19" s="325"/>
      <c r="SAC19" s="325"/>
      <c r="SAD19" s="325"/>
      <c r="SAE19" s="325"/>
      <c r="SAF19" s="325"/>
      <c r="SAG19" s="325"/>
      <c r="SAH19" s="325"/>
      <c r="SAI19" s="325"/>
      <c r="SAJ19" s="325"/>
      <c r="SAK19" s="325"/>
      <c r="SAL19" s="325"/>
      <c r="SAM19" s="325"/>
      <c r="SAN19" s="325"/>
      <c r="SAO19" s="325"/>
      <c r="SAP19" s="325"/>
      <c r="SAQ19" s="325"/>
      <c r="SAR19" s="325"/>
      <c r="SAS19" s="325"/>
      <c r="SAT19" s="325"/>
      <c r="SAU19" s="325"/>
      <c r="SAV19" s="325"/>
      <c r="SAW19" s="325"/>
      <c r="SAX19" s="325"/>
      <c r="SAY19" s="325"/>
      <c r="SAZ19" s="325"/>
      <c r="SBA19" s="325"/>
      <c r="SBB19" s="325"/>
      <c r="SBC19" s="325"/>
      <c r="SBD19" s="325"/>
      <c r="SBE19" s="325"/>
      <c r="SBF19" s="325"/>
      <c r="SBG19" s="325"/>
      <c r="SBH19" s="325"/>
      <c r="SBI19" s="325"/>
      <c r="SBJ19" s="325"/>
      <c r="SBK19" s="325"/>
      <c r="SBL19" s="325"/>
      <c r="SBM19" s="325"/>
      <c r="SBN19" s="325"/>
      <c r="SBO19" s="325"/>
      <c r="SBP19" s="325"/>
      <c r="SBQ19" s="325"/>
      <c r="SBR19" s="325"/>
      <c r="SBS19" s="325"/>
      <c r="SBT19" s="325"/>
      <c r="SBU19" s="325"/>
      <c r="SBV19" s="325"/>
      <c r="SBW19" s="325"/>
      <c r="SBX19" s="325"/>
      <c r="SBY19" s="325"/>
      <c r="SBZ19" s="325"/>
      <c r="SCA19" s="325"/>
      <c r="SCB19" s="325"/>
      <c r="SCC19" s="325"/>
      <c r="SCD19" s="325"/>
      <c r="SCE19" s="325"/>
      <c r="SCF19" s="325"/>
      <c r="SCG19" s="325"/>
      <c r="SCH19" s="325"/>
      <c r="SCI19" s="325"/>
      <c r="SCJ19" s="325"/>
      <c r="SCK19" s="325"/>
      <c r="SCL19" s="325"/>
      <c r="SCM19" s="325"/>
      <c r="SCN19" s="325"/>
      <c r="SCO19" s="325"/>
      <c r="SCP19" s="325"/>
      <c r="SCQ19" s="325"/>
      <c r="SCR19" s="325"/>
      <c r="SCS19" s="325"/>
      <c r="SCT19" s="325"/>
      <c r="SCU19" s="325"/>
      <c r="SCV19" s="325"/>
      <c r="SCW19" s="325"/>
      <c r="SCX19" s="325"/>
      <c r="SCY19" s="325"/>
      <c r="SCZ19" s="325"/>
      <c r="SDA19" s="325"/>
      <c r="SDB19" s="325"/>
      <c r="SDC19" s="325"/>
      <c r="SDD19" s="325"/>
      <c r="SDE19" s="325"/>
      <c r="SDF19" s="325"/>
      <c r="SDG19" s="325"/>
      <c r="SDH19" s="325"/>
      <c r="SDI19" s="325"/>
      <c r="SDJ19" s="325"/>
      <c r="SDK19" s="325"/>
      <c r="SDL19" s="325"/>
      <c r="SDM19" s="325"/>
      <c r="SDN19" s="325"/>
      <c r="SDO19" s="325"/>
      <c r="SDP19" s="325"/>
      <c r="SDQ19" s="325"/>
      <c r="SDR19" s="325"/>
      <c r="SDS19" s="325"/>
      <c r="SDT19" s="325"/>
      <c r="SDU19" s="325"/>
      <c r="SDV19" s="325"/>
      <c r="SDW19" s="325"/>
      <c r="SDX19" s="325"/>
      <c r="SDY19" s="325"/>
      <c r="SDZ19" s="325"/>
      <c r="SEA19" s="325"/>
      <c r="SEB19" s="325"/>
      <c r="SEC19" s="325"/>
      <c r="SED19" s="325"/>
      <c r="SEE19" s="325"/>
      <c r="SEF19" s="325"/>
      <c r="SEG19" s="325"/>
      <c r="SEH19" s="325"/>
      <c r="SEI19" s="325"/>
      <c r="SEJ19" s="325"/>
      <c r="SEK19" s="325"/>
      <c r="SEL19" s="325"/>
      <c r="SEM19" s="325"/>
      <c r="SEN19" s="325"/>
      <c r="SEO19" s="325"/>
      <c r="SEP19" s="325"/>
      <c r="SEQ19" s="325"/>
      <c r="SER19" s="325"/>
      <c r="SES19" s="325"/>
      <c r="SET19" s="325"/>
      <c r="SEU19" s="325"/>
      <c r="SEV19" s="325"/>
      <c r="SEW19" s="325"/>
      <c r="SEX19" s="325"/>
      <c r="SEY19" s="325"/>
      <c r="SEZ19" s="325"/>
      <c r="SFA19" s="325"/>
      <c r="SFB19" s="325"/>
      <c r="SFC19" s="325"/>
      <c r="SFD19" s="325"/>
      <c r="SFE19" s="325"/>
      <c r="SFF19" s="325"/>
      <c r="SFG19" s="325"/>
      <c r="SFH19" s="325"/>
      <c r="SFI19" s="325"/>
      <c r="SFJ19" s="325"/>
      <c r="SFK19" s="325"/>
      <c r="SFL19" s="325"/>
      <c r="SFM19" s="325"/>
      <c r="SFN19" s="325"/>
      <c r="SFO19" s="325"/>
      <c r="SFP19" s="325"/>
      <c r="SFQ19" s="325"/>
      <c r="SFR19" s="325"/>
      <c r="SFS19" s="325"/>
      <c r="SFT19" s="325"/>
      <c r="SFU19" s="325"/>
      <c r="SFV19" s="325"/>
      <c r="SFW19" s="325"/>
      <c r="SFX19" s="325"/>
      <c r="SFY19" s="325"/>
      <c r="SFZ19" s="325"/>
      <c r="SGA19" s="325"/>
      <c r="SGB19" s="325"/>
      <c r="SGC19" s="325"/>
      <c r="SGD19" s="325"/>
      <c r="SGE19" s="325"/>
      <c r="SGF19" s="325"/>
      <c r="SGG19" s="325"/>
      <c r="SGH19" s="325"/>
      <c r="SGI19" s="325"/>
      <c r="SGJ19" s="325"/>
      <c r="SGK19" s="325"/>
      <c r="SGL19" s="325"/>
      <c r="SGM19" s="325"/>
      <c r="SGN19" s="325"/>
      <c r="SGO19" s="325"/>
      <c r="SGP19" s="325"/>
      <c r="SGQ19" s="325"/>
      <c r="SGR19" s="325"/>
      <c r="SGS19" s="325"/>
      <c r="SGT19" s="325"/>
      <c r="SGU19" s="325"/>
      <c r="SGV19" s="325"/>
      <c r="SGW19" s="325"/>
      <c r="SGX19" s="325"/>
      <c r="SGY19" s="325"/>
      <c r="SGZ19" s="325"/>
      <c r="SHA19" s="325"/>
      <c r="SHB19" s="325"/>
      <c r="SHC19" s="325"/>
      <c r="SHD19" s="325"/>
      <c r="SHE19" s="325"/>
      <c r="SHF19" s="325"/>
      <c r="SHG19" s="325"/>
      <c r="SHH19" s="325"/>
      <c r="SHI19" s="325"/>
      <c r="SHJ19" s="325"/>
      <c r="SHK19" s="325"/>
      <c r="SHL19" s="325"/>
      <c r="SHM19" s="325"/>
      <c r="SHN19" s="325"/>
      <c r="SHO19" s="325"/>
      <c r="SHP19" s="325"/>
      <c r="SHQ19" s="325"/>
      <c r="SHR19" s="325"/>
      <c r="SHS19" s="325"/>
      <c r="SHT19" s="325"/>
      <c r="SHU19" s="325"/>
      <c r="SHV19" s="325"/>
      <c r="SHW19" s="325"/>
      <c r="SHX19" s="325"/>
      <c r="SHY19" s="325"/>
      <c r="SHZ19" s="325"/>
      <c r="SIA19" s="325"/>
      <c r="SIB19" s="325"/>
      <c r="SIC19" s="325"/>
      <c r="SID19" s="325"/>
      <c r="SIE19" s="325"/>
      <c r="SIF19" s="325"/>
      <c r="SIG19" s="325"/>
      <c r="SIH19" s="325"/>
      <c r="SII19" s="325"/>
      <c r="SIJ19" s="325"/>
      <c r="SIK19" s="325"/>
      <c r="SIL19" s="325"/>
      <c r="SIM19" s="325"/>
      <c r="SIN19" s="325"/>
      <c r="SIO19" s="325"/>
      <c r="SIP19" s="325"/>
      <c r="SIQ19" s="325"/>
      <c r="SIR19" s="325"/>
      <c r="SIS19" s="325"/>
      <c r="SIT19" s="325"/>
      <c r="SIU19" s="325"/>
      <c r="SIV19" s="325"/>
      <c r="SIW19" s="325"/>
      <c r="SIX19" s="325"/>
      <c r="SIY19" s="325"/>
      <c r="SIZ19" s="325"/>
      <c r="SJA19" s="325"/>
      <c r="SJB19" s="325"/>
      <c r="SJC19" s="325"/>
      <c r="SJD19" s="325"/>
      <c r="SJE19" s="325"/>
      <c r="SJF19" s="325"/>
      <c r="SJG19" s="325"/>
      <c r="SJH19" s="325"/>
      <c r="SJI19" s="325"/>
      <c r="SJJ19" s="325"/>
      <c r="SJK19" s="325"/>
      <c r="SJL19" s="325"/>
      <c r="SJM19" s="325"/>
      <c r="SJN19" s="325"/>
      <c r="SJO19" s="325"/>
      <c r="SJP19" s="325"/>
      <c r="SJQ19" s="325"/>
      <c r="SJR19" s="325"/>
      <c r="SJS19" s="325"/>
      <c r="SJT19" s="325"/>
      <c r="SJU19" s="325"/>
      <c r="SJV19" s="325"/>
      <c r="SJW19" s="325"/>
      <c r="SJX19" s="325"/>
      <c r="SJY19" s="325"/>
      <c r="SJZ19" s="325"/>
      <c r="SKA19" s="325"/>
      <c r="SKB19" s="325"/>
      <c r="SKC19" s="325"/>
      <c r="SKD19" s="325"/>
      <c r="SKE19" s="325"/>
      <c r="SKF19" s="325"/>
      <c r="SKG19" s="325"/>
      <c r="SKH19" s="325"/>
      <c r="SKI19" s="325"/>
      <c r="SKJ19" s="325"/>
      <c r="SKK19" s="325"/>
      <c r="SKL19" s="325"/>
      <c r="SKM19" s="325"/>
      <c r="SKN19" s="325"/>
      <c r="SKO19" s="325"/>
      <c r="SKP19" s="325"/>
      <c r="SKQ19" s="325"/>
      <c r="SKR19" s="325"/>
      <c r="SKS19" s="325"/>
      <c r="SKT19" s="325"/>
      <c r="SKU19" s="325"/>
      <c r="SKV19" s="325"/>
      <c r="SKW19" s="325"/>
      <c r="SKX19" s="325"/>
      <c r="SKY19" s="325"/>
      <c r="SKZ19" s="325"/>
      <c r="SLA19" s="325"/>
      <c r="SLB19" s="325"/>
      <c r="SLC19" s="325"/>
      <c r="SLD19" s="325"/>
      <c r="SLE19" s="325"/>
      <c r="SLF19" s="325"/>
      <c r="SLG19" s="325"/>
      <c r="SLH19" s="325"/>
      <c r="SLI19" s="325"/>
      <c r="SLJ19" s="325"/>
      <c r="SLK19" s="325"/>
      <c r="SLL19" s="325"/>
      <c r="SLM19" s="325"/>
      <c r="SLN19" s="325"/>
      <c r="SLO19" s="325"/>
      <c r="SLP19" s="325"/>
      <c r="SLQ19" s="325"/>
      <c r="SLR19" s="325"/>
      <c r="SLS19" s="325"/>
      <c r="SLT19" s="325"/>
      <c r="SLU19" s="325"/>
      <c r="SLV19" s="325"/>
      <c r="SLW19" s="325"/>
      <c r="SLX19" s="325"/>
      <c r="SLY19" s="325"/>
      <c r="SLZ19" s="325"/>
      <c r="SMA19" s="325"/>
      <c r="SMB19" s="325"/>
      <c r="SMC19" s="325"/>
      <c r="SMD19" s="325"/>
      <c r="SME19" s="325"/>
      <c r="SMF19" s="325"/>
      <c r="SMG19" s="325"/>
      <c r="SMH19" s="325"/>
      <c r="SMI19" s="325"/>
      <c r="SMJ19" s="325"/>
      <c r="SMK19" s="325"/>
      <c r="SML19" s="325"/>
      <c r="SMM19" s="325"/>
      <c r="SMN19" s="325"/>
      <c r="SMO19" s="325"/>
      <c r="SMP19" s="325"/>
      <c r="SMQ19" s="325"/>
      <c r="SMR19" s="325"/>
      <c r="SMS19" s="325"/>
      <c r="SMT19" s="325"/>
      <c r="SMU19" s="325"/>
      <c r="SMV19" s="325"/>
      <c r="SMW19" s="325"/>
      <c r="SMX19" s="325"/>
      <c r="SMY19" s="325"/>
      <c r="SMZ19" s="325"/>
      <c r="SNA19" s="325"/>
      <c r="SNB19" s="325"/>
      <c r="SNC19" s="325"/>
      <c r="SND19" s="325"/>
      <c r="SNE19" s="325"/>
      <c r="SNF19" s="325"/>
      <c r="SNG19" s="325"/>
      <c r="SNH19" s="325"/>
      <c r="SNI19" s="325"/>
      <c r="SNJ19" s="325"/>
      <c r="SNK19" s="325"/>
      <c r="SNL19" s="325"/>
      <c r="SNM19" s="325"/>
      <c r="SNN19" s="325"/>
      <c r="SNO19" s="325"/>
      <c r="SNP19" s="325"/>
      <c r="SNQ19" s="325"/>
      <c r="SNR19" s="325"/>
      <c r="SNS19" s="325"/>
      <c r="SNT19" s="325"/>
      <c r="SNU19" s="325"/>
      <c r="SNV19" s="325"/>
      <c r="SNW19" s="325"/>
      <c r="SNX19" s="325"/>
      <c r="SNY19" s="325"/>
      <c r="SNZ19" s="325"/>
      <c r="SOA19" s="325"/>
      <c r="SOB19" s="325"/>
      <c r="SOC19" s="325"/>
      <c r="SOD19" s="325"/>
      <c r="SOE19" s="325"/>
      <c r="SOF19" s="325"/>
      <c r="SOG19" s="325"/>
      <c r="SOH19" s="325"/>
      <c r="SOI19" s="325"/>
      <c r="SOJ19" s="325"/>
      <c r="SOK19" s="325"/>
      <c r="SOL19" s="325"/>
      <c r="SOM19" s="325"/>
      <c r="SON19" s="325"/>
      <c r="SOO19" s="325"/>
      <c r="SOP19" s="325"/>
      <c r="SOQ19" s="325"/>
      <c r="SOR19" s="325"/>
      <c r="SOS19" s="325"/>
      <c r="SOT19" s="325"/>
      <c r="SOU19" s="325"/>
      <c r="SOV19" s="325"/>
      <c r="SOW19" s="325"/>
      <c r="SOX19" s="325"/>
      <c r="SOY19" s="325"/>
      <c r="SOZ19" s="325"/>
      <c r="SPA19" s="325"/>
      <c r="SPB19" s="325"/>
      <c r="SPC19" s="325"/>
      <c r="SPD19" s="325"/>
      <c r="SPE19" s="325"/>
      <c r="SPF19" s="325"/>
      <c r="SPG19" s="325"/>
      <c r="SPH19" s="325"/>
      <c r="SPI19" s="325"/>
      <c r="SPJ19" s="325"/>
      <c r="SPK19" s="325"/>
      <c r="SPL19" s="325"/>
      <c r="SPM19" s="325"/>
      <c r="SPN19" s="325"/>
      <c r="SPO19" s="325"/>
      <c r="SPP19" s="325"/>
      <c r="SPQ19" s="325"/>
      <c r="SPR19" s="325"/>
      <c r="SPS19" s="325"/>
      <c r="SPT19" s="325"/>
      <c r="SPU19" s="325"/>
      <c r="SPV19" s="325"/>
      <c r="SPW19" s="325"/>
      <c r="SPX19" s="325"/>
      <c r="SPY19" s="325"/>
      <c r="SPZ19" s="325"/>
      <c r="SQA19" s="325"/>
      <c r="SQB19" s="325"/>
      <c r="SQC19" s="325"/>
      <c r="SQD19" s="325"/>
      <c r="SQE19" s="325"/>
      <c r="SQF19" s="325"/>
      <c r="SQG19" s="325"/>
      <c r="SQH19" s="325"/>
      <c r="SQI19" s="325"/>
      <c r="SQJ19" s="325"/>
      <c r="SQK19" s="325"/>
      <c r="SQL19" s="325"/>
      <c r="SQM19" s="325"/>
      <c r="SQN19" s="325"/>
      <c r="SQO19" s="325"/>
      <c r="SQP19" s="325"/>
      <c r="SQQ19" s="325"/>
      <c r="SQR19" s="325"/>
      <c r="SQS19" s="325"/>
      <c r="SQT19" s="325"/>
      <c r="SQU19" s="325"/>
      <c r="SQV19" s="325"/>
      <c r="SQW19" s="325"/>
      <c r="SQX19" s="325"/>
      <c r="SQY19" s="325"/>
      <c r="SQZ19" s="325"/>
      <c r="SRA19" s="325"/>
      <c r="SRB19" s="325"/>
      <c r="SRC19" s="325"/>
      <c r="SRD19" s="325"/>
      <c r="SRE19" s="325"/>
      <c r="SRF19" s="325"/>
      <c r="SRG19" s="325"/>
      <c r="SRH19" s="325"/>
      <c r="SRI19" s="325"/>
      <c r="SRJ19" s="325"/>
      <c r="SRK19" s="325"/>
      <c r="SRL19" s="325"/>
      <c r="SRM19" s="325"/>
      <c r="SRN19" s="325"/>
      <c r="SRO19" s="325"/>
      <c r="SRP19" s="325"/>
      <c r="SRQ19" s="325"/>
      <c r="SRR19" s="325"/>
      <c r="SRS19" s="325"/>
      <c r="SRT19" s="325"/>
      <c r="SRU19" s="325"/>
      <c r="SRV19" s="325"/>
      <c r="SRW19" s="325"/>
      <c r="SRX19" s="325"/>
      <c r="SRY19" s="325"/>
      <c r="SRZ19" s="325"/>
      <c r="SSA19" s="325"/>
      <c r="SSB19" s="325"/>
      <c r="SSC19" s="325"/>
      <c r="SSD19" s="325"/>
      <c r="SSE19" s="325"/>
      <c r="SSF19" s="325"/>
      <c r="SSG19" s="325"/>
      <c r="SSH19" s="325"/>
      <c r="SSI19" s="325"/>
      <c r="SSJ19" s="325"/>
      <c r="SSK19" s="325"/>
      <c r="SSL19" s="325"/>
      <c r="SSM19" s="325"/>
      <c r="SSN19" s="325"/>
      <c r="SSO19" s="325"/>
      <c r="SSP19" s="325"/>
      <c r="SSQ19" s="325"/>
      <c r="SSR19" s="325"/>
      <c r="SSS19" s="325"/>
      <c r="SST19" s="325"/>
      <c r="SSU19" s="325"/>
      <c r="SSV19" s="325"/>
      <c r="SSW19" s="325"/>
      <c r="SSX19" s="325"/>
      <c r="SSY19" s="325"/>
      <c r="SSZ19" s="325"/>
      <c r="STA19" s="325"/>
      <c r="STB19" s="325"/>
      <c r="STC19" s="325"/>
      <c r="STD19" s="325"/>
      <c r="STE19" s="325"/>
      <c r="STF19" s="325"/>
      <c r="STG19" s="325"/>
      <c r="STH19" s="325"/>
      <c r="STI19" s="325"/>
      <c r="STJ19" s="325"/>
      <c r="STK19" s="325"/>
      <c r="STL19" s="325"/>
      <c r="STM19" s="325"/>
      <c r="STN19" s="325"/>
      <c r="STO19" s="325"/>
      <c r="STP19" s="325"/>
      <c r="STQ19" s="325"/>
      <c r="STR19" s="325"/>
      <c r="STS19" s="325"/>
      <c r="STT19" s="325"/>
      <c r="STU19" s="325"/>
      <c r="STV19" s="325"/>
      <c r="STW19" s="325"/>
      <c r="STX19" s="325"/>
      <c r="STY19" s="325"/>
      <c r="STZ19" s="325"/>
      <c r="SUA19" s="325"/>
      <c r="SUB19" s="325"/>
      <c r="SUC19" s="325"/>
      <c r="SUD19" s="325"/>
      <c r="SUE19" s="325"/>
      <c r="SUF19" s="325"/>
      <c r="SUG19" s="325"/>
      <c r="SUH19" s="325"/>
      <c r="SUI19" s="325"/>
      <c r="SUJ19" s="325"/>
      <c r="SUK19" s="325"/>
      <c r="SUL19" s="325"/>
      <c r="SUM19" s="325"/>
      <c r="SUN19" s="325"/>
      <c r="SUO19" s="325"/>
      <c r="SUP19" s="325"/>
      <c r="SUQ19" s="325"/>
      <c r="SUR19" s="325"/>
      <c r="SUS19" s="325"/>
      <c r="SUT19" s="325"/>
      <c r="SUU19" s="325"/>
      <c r="SUV19" s="325"/>
      <c r="SUW19" s="325"/>
      <c r="SUX19" s="325"/>
      <c r="SUY19" s="325"/>
      <c r="SUZ19" s="325"/>
      <c r="SVA19" s="325"/>
      <c r="SVB19" s="325"/>
      <c r="SVC19" s="325"/>
      <c r="SVD19" s="325"/>
      <c r="SVE19" s="325"/>
      <c r="SVF19" s="325"/>
      <c r="SVG19" s="325"/>
      <c r="SVH19" s="325"/>
      <c r="SVI19" s="325"/>
      <c r="SVJ19" s="325"/>
      <c r="SVK19" s="325"/>
      <c r="SVL19" s="325"/>
      <c r="SVM19" s="325"/>
      <c r="SVN19" s="325"/>
      <c r="SVO19" s="325"/>
      <c r="SVP19" s="325"/>
      <c r="SVQ19" s="325"/>
      <c r="SVR19" s="325"/>
      <c r="SVS19" s="325"/>
      <c r="SVT19" s="325"/>
      <c r="SVU19" s="325"/>
      <c r="SVV19" s="325"/>
      <c r="SVW19" s="325"/>
      <c r="SVX19" s="325"/>
      <c r="SVY19" s="325"/>
      <c r="SVZ19" s="325"/>
      <c r="SWA19" s="325"/>
      <c r="SWB19" s="325"/>
      <c r="SWC19" s="325"/>
      <c r="SWD19" s="325"/>
      <c r="SWE19" s="325"/>
      <c r="SWF19" s="325"/>
      <c r="SWG19" s="325"/>
      <c r="SWH19" s="325"/>
      <c r="SWI19" s="325"/>
      <c r="SWJ19" s="325"/>
      <c r="SWK19" s="325"/>
      <c r="SWL19" s="325"/>
      <c r="SWM19" s="325"/>
      <c r="SWN19" s="325"/>
      <c r="SWO19" s="325"/>
      <c r="SWP19" s="325"/>
      <c r="SWQ19" s="325"/>
      <c r="SWR19" s="325"/>
      <c r="SWS19" s="325"/>
      <c r="SWT19" s="325"/>
      <c r="SWU19" s="325"/>
      <c r="SWV19" s="325"/>
      <c r="SWW19" s="325"/>
      <c r="SWX19" s="325"/>
      <c r="SWY19" s="325"/>
      <c r="SWZ19" s="325"/>
      <c r="SXA19" s="325"/>
      <c r="SXB19" s="325"/>
      <c r="SXC19" s="325"/>
      <c r="SXD19" s="325"/>
      <c r="SXE19" s="325"/>
      <c r="SXF19" s="325"/>
      <c r="SXG19" s="325"/>
      <c r="SXH19" s="325"/>
      <c r="SXI19" s="325"/>
      <c r="SXJ19" s="325"/>
      <c r="SXK19" s="325"/>
      <c r="SXL19" s="325"/>
      <c r="SXM19" s="325"/>
      <c r="SXN19" s="325"/>
      <c r="SXO19" s="325"/>
      <c r="SXP19" s="325"/>
      <c r="SXQ19" s="325"/>
      <c r="SXR19" s="325"/>
      <c r="SXS19" s="325"/>
      <c r="SXT19" s="325"/>
      <c r="SXU19" s="325"/>
      <c r="SXV19" s="325"/>
      <c r="SXW19" s="325"/>
      <c r="SXX19" s="325"/>
      <c r="SXY19" s="325"/>
      <c r="SXZ19" s="325"/>
      <c r="SYA19" s="325"/>
      <c r="SYB19" s="325"/>
      <c r="SYC19" s="325"/>
      <c r="SYD19" s="325"/>
      <c r="SYE19" s="325"/>
      <c r="SYF19" s="325"/>
      <c r="SYG19" s="325"/>
      <c r="SYH19" s="325"/>
      <c r="SYI19" s="325"/>
      <c r="SYJ19" s="325"/>
      <c r="SYK19" s="325"/>
      <c r="SYL19" s="325"/>
      <c r="SYM19" s="325"/>
      <c r="SYN19" s="325"/>
      <c r="SYO19" s="325"/>
      <c r="SYP19" s="325"/>
      <c r="SYQ19" s="325"/>
      <c r="SYR19" s="325"/>
      <c r="SYS19" s="325"/>
      <c r="SYT19" s="325"/>
      <c r="SYU19" s="325"/>
      <c r="SYV19" s="325"/>
      <c r="SYW19" s="325"/>
      <c r="SYX19" s="325"/>
      <c r="SYY19" s="325"/>
      <c r="SYZ19" s="325"/>
      <c r="SZA19" s="325"/>
      <c r="SZB19" s="325"/>
      <c r="SZC19" s="325"/>
      <c r="SZD19" s="325"/>
      <c r="SZE19" s="325"/>
      <c r="SZF19" s="325"/>
      <c r="SZG19" s="325"/>
      <c r="SZH19" s="325"/>
      <c r="SZI19" s="325"/>
      <c r="SZJ19" s="325"/>
      <c r="SZK19" s="325"/>
      <c r="SZL19" s="325"/>
      <c r="SZM19" s="325"/>
      <c r="SZN19" s="325"/>
      <c r="SZO19" s="325"/>
      <c r="SZP19" s="325"/>
      <c r="SZQ19" s="325"/>
      <c r="SZR19" s="325"/>
      <c r="SZS19" s="325"/>
      <c r="SZT19" s="325"/>
      <c r="SZU19" s="325"/>
      <c r="SZV19" s="325"/>
      <c r="SZW19" s="325"/>
      <c r="SZX19" s="325"/>
      <c r="SZY19" s="325"/>
      <c r="SZZ19" s="325"/>
      <c r="TAA19" s="325"/>
      <c r="TAB19" s="325"/>
      <c r="TAC19" s="325"/>
      <c r="TAD19" s="325"/>
      <c r="TAE19" s="325"/>
      <c r="TAF19" s="325"/>
      <c r="TAG19" s="325"/>
      <c r="TAH19" s="325"/>
      <c r="TAI19" s="325"/>
      <c r="TAJ19" s="325"/>
      <c r="TAK19" s="325"/>
      <c r="TAL19" s="325"/>
      <c r="TAM19" s="325"/>
      <c r="TAN19" s="325"/>
      <c r="TAO19" s="325"/>
      <c r="TAP19" s="325"/>
      <c r="TAQ19" s="325"/>
      <c r="TAR19" s="325"/>
      <c r="TAS19" s="325"/>
      <c r="TAT19" s="325"/>
      <c r="TAU19" s="325"/>
      <c r="TAV19" s="325"/>
      <c r="TAW19" s="325"/>
      <c r="TAX19" s="325"/>
      <c r="TAY19" s="325"/>
      <c r="TAZ19" s="325"/>
      <c r="TBA19" s="325"/>
      <c r="TBB19" s="325"/>
      <c r="TBC19" s="325"/>
      <c r="TBD19" s="325"/>
      <c r="TBE19" s="325"/>
      <c r="TBF19" s="325"/>
      <c r="TBG19" s="325"/>
      <c r="TBH19" s="325"/>
      <c r="TBI19" s="325"/>
      <c r="TBJ19" s="325"/>
      <c r="TBK19" s="325"/>
      <c r="TBL19" s="325"/>
      <c r="TBM19" s="325"/>
      <c r="TBN19" s="325"/>
      <c r="TBO19" s="325"/>
      <c r="TBP19" s="325"/>
      <c r="TBQ19" s="325"/>
      <c r="TBR19" s="325"/>
      <c r="TBS19" s="325"/>
      <c r="TBT19" s="325"/>
      <c r="TBU19" s="325"/>
      <c r="TBV19" s="325"/>
      <c r="TBW19" s="325"/>
      <c r="TBX19" s="325"/>
      <c r="TBY19" s="325"/>
      <c r="TBZ19" s="325"/>
      <c r="TCA19" s="325"/>
      <c r="TCB19" s="325"/>
      <c r="TCC19" s="325"/>
      <c r="TCD19" s="325"/>
      <c r="TCE19" s="325"/>
      <c r="TCF19" s="325"/>
      <c r="TCG19" s="325"/>
      <c r="TCH19" s="325"/>
      <c r="TCI19" s="325"/>
      <c r="TCJ19" s="325"/>
      <c r="TCK19" s="325"/>
      <c r="TCL19" s="325"/>
      <c r="TCM19" s="325"/>
      <c r="TCN19" s="325"/>
      <c r="TCO19" s="325"/>
      <c r="TCP19" s="325"/>
      <c r="TCQ19" s="325"/>
      <c r="TCR19" s="325"/>
      <c r="TCS19" s="325"/>
      <c r="TCT19" s="325"/>
      <c r="TCU19" s="325"/>
      <c r="TCV19" s="325"/>
      <c r="TCW19" s="325"/>
      <c r="TCX19" s="325"/>
      <c r="TCY19" s="325"/>
      <c r="TCZ19" s="325"/>
      <c r="TDA19" s="325"/>
      <c r="TDB19" s="325"/>
      <c r="TDC19" s="325"/>
      <c r="TDD19" s="325"/>
      <c r="TDE19" s="325"/>
      <c r="TDF19" s="325"/>
      <c r="TDG19" s="325"/>
      <c r="TDH19" s="325"/>
      <c r="TDI19" s="325"/>
      <c r="TDJ19" s="325"/>
      <c r="TDK19" s="325"/>
      <c r="TDL19" s="325"/>
      <c r="TDM19" s="325"/>
      <c r="TDN19" s="325"/>
      <c r="TDO19" s="325"/>
      <c r="TDP19" s="325"/>
      <c r="TDQ19" s="325"/>
      <c r="TDR19" s="325"/>
      <c r="TDS19" s="325"/>
      <c r="TDT19" s="325"/>
      <c r="TDU19" s="325"/>
      <c r="TDV19" s="325"/>
      <c r="TDW19" s="325"/>
      <c r="TDX19" s="325"/>
      <c r="TDY19" s="325"/>
      <c r="TDZ19" s="325"/>
      <c r="TEA19" s="325"/>
      <c r="TEB19" s="325"/>
      <c r="TEC19" s="325"/>
      <c r="TED19" s="325"/>
      <c r="TEE19" s="325"/>
      <c r="TEF19" s="325"/>
      <c r="TEG19" s="325"/>
      <c r="TEH19" s="325"/>
      <c r="TEI19" s="325"/>
      <c r="TEJ19" s="325"/>
      <c r="TEK19" s="325"/>
      <c r="TEL19" s="325"/>
      <c r="TEM19" s="325"/>
      <c r="TEN19" s="325"/>
      <c r="TEO19" s="325"/>
      <c r="TEP19" s="325"/>
      <c r="TEQ19" s="325"/>
      <c r="TER19" s="325"/>
      <c r="TES19" s="325"/>
      <c r="TET19" s="325"/>
      <c r="TEU19" s="325"/>
      <c r="TEV19" s="325"/>
      <c r="TEW19" s="325"/>
      <c r="TEX19" s="325"/>
      <c r="TEY19" s="325"/>
      <c r="TEZ19" s="325"/>
      <c r="TFA19" s="325"/>
      <c r="TFB19" s="325"/>
      <c r="TFC19" s="325"/>
      <c r="TFD19" s="325"/>
      <c r="TFE19" s="325"/>
      <c r="TFF19" s="325"/>
      <c r="TFG19" s="325"/>
      <c r="TFH19" s="325"/>
      <c r="TFI19" s="325"/>
      <c r="TFJ19" s="325"/>
      <c r="TFK19" s="325"/>
      <c r="TFL19" s="325"/>
      <c r="TFM19" s="325"/>
      <c r="TFN19" s="325"/>
      <c r="TFO19" s="325"/>
      <c r="TFP19" s="325"/>
      <c r="TFQ19" s="325"/>
      <c r="TFR19" s="325"/>
      <c r="TFS19" s="325"/>
      <c r="TFT19" s="325"/>
      <c r="TFU19" s="325"/>
      <c r="TFV19" s="325"/>
      <c r="TFW19" s="325"/>
      <c r="TFX19" s="325"/>
      <c r="TFY19" s="325"/>
      <c r="TFZ19" s="325"/>
      <c r="TGA19" s="325"/>
      <c r="TGB19" s="325"/>
      <c r="TGC19" s="325"/>
      <c r="TGD19" s="325"/>
      <c r="TGE19" s="325"/>
      <c r="TGF19" s="325"/>
      <c r="TGG19" s="325"/>
      <c r="TGH19" s="325"/>
      <c r="TGI19" s="325"/>
      <c r="TGJ19" s="325"/>
      <c r="TGK19" s="325"/>
      <c r="TGL19" s="325"/>
      <c r="TGM19" s="325"/>
      <c r="TGN19" s="325"/>
      <c r="TGO19" s="325"/>
      <c r="TGP19" s="325"/>
      <c r="TGQ19" s="325"/>
      <c r="TGR19" s="325"/>
      <c r="TGS19" s="325"/>
      <c r="TGT19" s="325"/>
      <c r="TGU19" s="325"/>
      <c r="TGV19" s="325"/>
      <c r="TGW19" s="325"/>
      <c r="TGX19" s="325"/>
      <c r="TGY19" s="325"/>
      <c r="TGZ19" s="325"/>
      <c r="THA19" s="325"/>
      <c r="THB19" s="325"/>
      <c r="THC19" s="325"/>
      <c r="THD19" s="325"/>
      <c r="THE19" s="325"/>
      <c r="THF19" s="325"/>
      <c r="THG19" s="325"/>
      <c r="THH19" s="325"/>
      <c r="THI19" s="325"/>
      <c r="THJ19" s="325"/>
      <c r="THK19" s="325"/>
      <c r="THL19" s="325"/>
      <c r="THM19" s="325"/>
      <c r="THN19" s="325"/>
      <c r="THO19" s="325"/>
      <c r="THP19" s="325"/>
      <c r="THQ19" s="325"/>
      <c r="THR19" s="325"/>
      <c r="THS19" s="325"/>
      <c r="THT19" s="325"/>
      <c r="THU19" s="325"/>
      <c r="THV19" s="325"/>
      <c r="THW19" s="325"/>
      <c r="THX19" s="325"/>
      <c r="THY19" s="325"/>
      <c r="THZ19" s="325"/>
      <c r="TIA19" s="325"/>
      <c r="TIB19" s="325"/>
      <c r="TIC19" s="325"/>
      <c r="TID19" s="325"/>
      <c r="TIE19" s="325"/>
      <c r="TIF19" s="325"/>
      <c r="TIG19" s="325"/>
      <c r="TIH19" s="325"/>
      <c r="TII19" s="325"/>
      <c r="TIJ19" s="325"/>
      <c r="TIK19" s="325"/>
      <c r="TIL19" s="325"/>
      <c r="TIM19" s="325"/>
      <c r="TIN19" s="325"/>
      <c r="TIO19" s="325"/>
      <c r="TIP19" s="325"/>
      <c r="TIQ19" s="325"/>
      <c r="TIR19" s="325"/>
      <c r="TIS19" s="325"/>
      <c r="TIT19" s="325"/>
      <c r="TIU19" s="325"/>
      <c r="TIV19" s="325"/>
      <c r="TIW19" s="325"/>
      <c r="TIX19" s="325"/>
      <c r="TIY19" s="325"/>
      <c r="TIZ19" s="325"/>
      <c r="TJA19" s="325"/>
      <c r="TJB19" s="325"/>
      <c r="TJC19" s="325"/>
      <c r="TJD19" s="325"/>
      <c r="TJE19" s="325"/>
      <c r="TJF19" s="325"/>
      <c r="TJG19" s="325"/>
      <c r="TJH19" s="325"/>
      <c r="TJI19" s="325"/>
      <c r="TJJ19" s="325"/>
      <c r="TJK19" s="325"/>
      <c r="TJL19" s="325"/>
      <c r="TJM19" s="325"/>
      <c r="TJN19" s="325"/>
      <c r="TJO19" s="325"/>
      <c r="TJP19" s="325"/>
      <c r="TJQ19" s="325"/>
      <c r="TJR19" s="325"/>
      <c r="TJS19" s="325"/>
      <c r="TJT19" s="325"/>
      <c r="TJU19" s="325"/>
      <c r="TJV19" s="325"/>
      <c r="TJW19" s="325"/>
      <c r="TJX19" s="325"/>
      <c r="TJY19" s="325"/>
      <c r="TJZ19" s="325"/>
      <c r="TKA19" s="325"/>
      <c r="TKB19" s="325"/>
      <c r="TKC19" s="325"/>
      <c r="TKD19" s="325"/>
      <c r="TKE19" s="325"/>
      <c r="TKF19" s="325"/>
      <c r="TKG19" s="325"/>
      <c r="TKH19" s="325"/>
      <c r="TKI19" s="325"/>
      <c r="TKJ19" s="325"/>
      <c r="TKK19" s="325"/>
      <c r="TKL19" s="325"/>
      <c r="TKM19" s="325"/>
      <c r="TKN19" s="325"/>
      <c r="TKO19" s="325"/>
      <c r="TKP19" s="325"/>
      <c r="TKQ19" s="325"/>
      <c r="TKR19" s="325"/>
      <c r="TKS19" s="325"/>
      <c r="TKT19" s="325"/>
      <c r="TKU19" s="325"/>
      <c r="TKV19" s="325"/>
      <c r="TKW19" s="325"/>
      <c r="TKX19" s="325"/>
      <c r="TKY19" s="325"/>
      <c r="TKZ19" s="325"/>
      <c r="TLA19" s="325"/>
      <c r="TLB19" s="325"/>
      <c r="TLC19" s="325"/>
      <c r="TLD19" s="325"/>
      <c r="TLE19" s="325"/>
      <c r="TLF19" s="325"/>
      <c r="TLG19" s="325"/>
      <c r="TLH19" s="325"/>
      <c r="TLI19" s="325"/>
      <c r="TLJ19" s="325"/>
      <c r="TLK19" s="325"/>
      <c r="TLL19" s="325"/>
      <c r="TLM19" s="325"/>
      <c r="TLN19" s="325"/>
      <c r="TLO19" s="325"/>
      <c r="TLP19" s="325"/>
      <c r="TLQ19" s="325"/>
      <c r="TLR19" s="325"/>
      <c r="TLS19" s="325"/>
      <c r="TLT19" s="325"/>
      <c r="TLU19" s="325"/>
      <c r="TLV19" s="325"/>
      <c r="TLW19" s="325"/>
      <c r="TLX19" s="325"/>
      <c r="TLY19" s="325"/>
      <c r="TLZ19" s="325"/>
      <c r="TMA19" s="325"/>
      <c r="TMB19" s="325"/>
      <c r="TMC19" s="325"/>
      <c r="TMD19" s="325"/>
      <c r="TME19" s="325"/>
      <c r="TMF19" s="325"/>
      <c r="TMG19" s="325"/>
      <c r="TMH19" s="325"/>
      <c r="TMI19" s="325"/>
      <c r="TMJ19" s="325"/>
      <c r="TMK19" s="325"/>
      <c r="TML19" s="325"/>
      <c r="TMM19" s="325"/>
      <c r="TMN19" s="325"/>
      <c r="TMO19" s="325"/>
      <c r="TMP19" s="325"/>
      <c r="TMQ19" s="325"/>
      <c r="TMR19" s="325"/>
      <c r="TMS19" s="325"/>
      <c r="TMT19" s="325"/>
      <c r="TMU19" s="325"/>
      <c r="TMV19" s="325"/>
      <c r="TMW19" s="325"/>
      <c r="TMX19" s="325"/>
      <c r="TMY19" s="325"/>
      <c r="TMZ19" s="325"/>
      <c r="TNA19" s="325"/>
      <c r="TNB19" s="325"/>
      <c r="TNC19" s="325"/>
      <c r="TND19" s="325"/>
      <c r="TNE19" s="325"/>
      <c r="TNF19" s="325"/>
      <c r="TNG19" s="325"/>
      <c r="TNH19" s="325"/>
      <c r="TNI19" s="325"/>
      <c r="TNJ19" s="325"/>
      <c r="TNK19" s="325"/>
      <c r="TNL19" s="325"/>
      <c r="TNM19" s="325"/>
      <c r="TNN19" s="325"/>
      <c r="TNO19" s="325"/>
      <c r="TNP19" s="325"/>
      <c r="TNQ19" s="325"/>
      <c r="TNR19" s="325"/>
      <c r="TNS19" s="325"/>
      <c r="TNT19" s="325"/>
      <c r="TNU19" s="325"/>
      <c r="TNV19" s="325"/>
      <c r="TNW19" s="325"/>
      <c r="TNX19" s="325"/>
      <c r="TNY19" s="325"/>
      <c r="TNZ19" s="325"/>
      <c r="TOA19" s="325"/>
      <c r="TOB19" s="325"/>
      <c r="TOC19" s="325"/>
      <c r="TOD19" s="325"/>
      <c r="TOE19" s="325"/>
      <c r="TOF19" s="325"/>
      <c r="TOG19" s="325"/>
      <c r="TOH19" s="325"/>
      <c r="TOI19" s="325"/>
      <c r="TOJ19" s="325"/>
      <c r="TOK19" s="325"/>
      <c r="TOL19" s="325"/>
      <c r="TOM19" s="325"/>
      <c r="TON19" s="325"/>
      <c r="TOO19" s="325"/>
      <c r="TOP19" s="325"/>
      <c r="TOQ19" s="325"/>
      <c r="TOR19" s="325"/>
      <c r="TOS19" s="325"/>
      <c r="TOT19" s="325"/>
      <c r="TOU19" s="325"/>
      <c r="TOV19" s="325"/>
      <c r="TOW19" s="325"/>
      <c r="TOX19" s="325"/>
      <c r="TOY19" s="325"/>
      <c r="TOZ19" s="325"/>
      <c r="TPA19" s="325"/>
      <c r="TPB19" s="325"/>
      <c r="TPC19" s="325"/>
      <c r="TPD19" s="325"/>
      <c r="TPE19" s="325"/>
      <c r="TPF19" s="325"/>
      <c r="TPG19" s="325"/>
      <c r="TPH19" s="325"/>
      <c r="TPI19" s="325"/>
      <c r="TPJ19" s="325"/>
      <c r="TPK19" s="325"/>
      <c r="TPL19" s="325"/>
      <c r="TPM19" s="325"/>
      <c r="TPN19" s="325"/>
      <c r="TPO19" s="325"/>
      <c r="TPP19" s="325"/>
      <c r="TPQ19" s="325"/>
      <c r="TPR19" s="325"/>
      <c r="TPS19" s="325"/>
      <c r="TPT19" s="325"/>
      <c r="TPU19" s="325"/>
      <c r="TPV19" s="325"/>
      <c r="TPW19" s="325"/>
      <c r="TPX19" s="325"/>
      <c r="TPY19" s="325"/>
      <c r="TPZ19" s="325"/>
      <c r="TQA19" s="325"/>
      <c r="TQB19" s="325"/>
      <c r="TQC19" s="325"/>
      <c r="TQD19" s="325"/>
      <c r="TQE19" s="325"/>
      <c r="TQF19" s="325"/>
      <c r="TQG19" s="325"/>
      <c r="TQH19" s="325"/>
      <c r="TQI19" s="325"/>
      <c r="TQJ19" s="325"/>
      <c r="TQK19" s="325"/>
      <c r="TQL19" s="325"/>
      <c r="TQM19" s="325"/>
      <c r="TQN19" s="325"/>
      <c r="TQO19" s="325"/>
      <c r="TQP19" s="325"/>
      <c r="TQQ19" s="325"/>
      <c r="TQR19" s="325"/>
      <c r="TQS19" s="325"/>
      <c r="TQT19" s="325"/>
      <c r="TQU19" s="325"/>
      <c r="TQV19" s="325"/>
      <c r="TQW19" s="325"/>
      <c r="TQX19" s="325"/>
      <c r="TQY19" s="325"/>
      <c r="TQZ19" s="325"/>
      <c r="TRA19" s="325"/>
      <c r="TRB19" s="325"/>
      <c r="TRC19" s="325"/>
      <c r="TRD19" s="325"/>
      <c r="TRE19" s="325"/>
      <c r="TRF19" s="325"/>
      <c r="TRG19" s="325"/>
      <c r="TRH19" s="325"/>
      <c r="TRI19" s="325"/>
      <c r="TRJ19" s="325"/>
      <c r="TRK19" s="325"/>
      <c r="TRL19" s="325"/>
      <c r="TRM19" s="325"/>
      <c r="TRN19" s="325"/>
      <c r="TRO19" s="325"/>
      <c r="TRP19" s="325"/>
      <c r="TRQ19" s="325"/>
      <c r="TRR19" s="325"/>
      <c r="TRS19" s="325"/>
      <c r="TRT19" s="325"/>
      <c r="TRU19" s="325"/>
      <c r="TRV19" s="325"/>
      <c r="TRW19" s="325"/>
      <c r="TRX19" s="325"/>
      <c r="TRY19" s="325"/>
      <c r="TRZ19" s="325"/>
      <c r="TSA19" s="325"/>
      <c r="TSB19" s="325"/>
      <c r="TSC19" s="325"/>
      <c r="TSD19" s="325"/>
      <c r="TSE19" s="325"/>
      <c r="TSF19" s="325"/>
      <c r="TSG19" s="325"/>
      <c r="TSH19" s="325"/>
      <c r="TSI19" s="325"/>
      <c r="TSJ19" s="325"/>
      <c r="TSK19" s="325"/>
      <c r="TSL19" s="325"/>
      <c r="TSM19" s="325"/>
      <c r="TSN19" s="325"/>
      <c r="TSO19" s="325"/>
      <c r="TSP19" s="325"/>
      <c r="TSQ19" s="325"/>
      <c r="TSR19" s="325"/>
      <c r="TSS19" s="325"/>
      <c r="TST19" s="325"/>
      <c r="TSU19" s="325"/>
      <c r="TSV19" s="325"/>
      <c r="TSW19" s="325"/>
      <c r="TSX19" s="325"/>
      <c r="TSY19" s="325"/>
      <c r="TSZ19" s="325"/>
      <c r="TTA19" s="325"/>
      <c r="TTB19" s="325"/>
      <c r="TTC19" s="325"/>
      <c r="TTD19" s="325"/>
      <c r="TTE19" s="325"/>
      <c r="TTF19" s="325"/>
      <c r="TTG19" s="325"/>
      <c r="TTH19" s="325"/>
      <c r="TTI19" s="325"/>
      <c r="TTJ19" s="325"/>
      <c r="TTK19" s="325"/>
      <c r="TTL19" s="325"/>
      <c r="TTM19" s="325"/>
      <c r="TTN19" s="325"/>
      <c r="TTO19" s="325"/>
      <c r="TTP19" s="325"/>
      <c r="TTQ19" s="325"/>
      <c r="TTR19" s="325"/>
      <c r="TTS19" s="325"/>
      <c r="TTT19" s="325"/>
      <c r="TTU19" s="325"/>
      <c r="TTV19" s="325"/>
      <c r="TTW19" s="325"/>
      <c r="TTX19" s="325"/>
      <c r="TTY19" s="325"/>
      <c r="TTZ19" s="325"/>
      <c r="TUA19" s="325"/>
      <c r="TUB19" s="325"/>
      <c r="TUC19" s="325"/>
      <c r="TUD19" s="325"/>
      <c r="TUE19" s="325"/>
      <c r="TUF19" s="325"/>
      <c r="TUG19" s="325"/>
      <c r="TUH19" s="325"/>
      <c r="TUI19" s="325"/>
      <c r="TUJ19" s="325"/>
      <c r="TUK19" s="325"/>
      <c r="TUL19" s="325"/>
      <c r="TUM19" s="325"/>
      <c r="TUN19" s="325"/>
      <c r="TUO19" s="325"/>
      <c r="TUP19" s="325"/>
      <c r="TUQ19" s="325"/>
      <c r="TUR19" s="325"/>
      <c r="TUS19" s="325"/>
      <c r="TUT19" s="325"/>
      <c r="TUU19" s="325"/>
      <c r="TUV19" s="325"/>
      <c r="TUW19" s="325"/>
      <c r="TUX19" s="325"/>
      <c r="TUY19" s="325"/>
      <c r="TUZ19" s="325"/>
      <c r="TVA19" s="325"/>
      <c r="TVB19" s="325"/>
      <c r="TVC19" s="325"/>
      <c r="TVD19" s="325"/>
      <c r="TVE19" s="325"/>
      <c r="TVF19" s="325"/>
      <c r="TVG19" s="325"/>
      <c r="TVH19" s="325"/>
      <c r="TVI19" s="325"/>
      <c r="TVJ19" s="325"/>
      <c r="TVK19" s="325"/>
      <c r="TVL19" s="325"/>
      <c r="TVM19" s="325"/>
      <c r="TVN19" s="325"/>
      <c r="TVO19" s="325"/>
      <c r="TVP19" s="325"/>
      <c r="TVQ19" s="325"/>
      <c r="TVR19" s="325"/>
      <c r="TVS19" s="325"/>
      <c r="TVT19" s="325"/>
      <c r="TVU19" s="325"/>
      <c r="TVV19" s="325"/>
      <c r="TVW19" s="325"/>
      <c r="TVX19" s="325"/>
      <c r="TVY19" s="325"/>
      <c r="TVZ19" s="325"/>
      <c r="TWA19" s="325"/>
      <c r="TWB19" s="325"/>
      <c r="TWC19" s="325"/>
      <c r="TWD19" s="325"/>
      <c r="TWE19" s="325"/>
      <c r="TWF19" s="325"/>
      <c r="TWG19" s="325"/>
      <c r="TWH19" s="325"/>
      <c r="TWI19" s="325"/>
      <c r="TWJ19" s="325"/>
      <c r="TWK19" s="325"/>
      <c r="TWL19" s="325"/>
      <c r="TWM19" s="325"/>
      <c r="TWN19" s="325"/>
      <c r="TWO19" s="325"/>
      <c r="TWP19" s="325"/>
      <c r="TWQ19" s="325"/>
      <c r="TWR19" s="325"/>
      <c r="TWS19" s="325"/>
      <c r="TWT19" s="325"/>
      <c r="TWU19" s="325"/>
      <c r="TWV19" s="325"/>
      <c r="TWW19" s="325"/>
      <c r="TWX19" s="325"/>
      <c r="TWY19" s="325"/>
      <c r="TWZ19" s="325"/>
      <c r="TXA19" s="325"/>
      <c r="TXB19" s="325"/>
      <c r="TXC19" s="325"/>
      <c r="TXD19" s="325"/>
      <c r="TXE19" s="325"/>
      <c r="TXF19" s="325"/>
      <c r="TXG19" s="325"/>
      <c r="TXH19" s="325"/>
      <c r="TXI19" s="325"/>
      <c r="TXJ19" s="325"/>
      <c r="TXK19" s="325"/>
      <c r="TXL19" s="325"/>
      <c r="TXM19" s="325"/>
      <c r="TXN19" s="325"/>
      <c r="TXO19" s="325"/>
      <c r="TXP19" s="325"/>
      <c r="TXQ19" s="325"/>
      <c r="TXR19" s="325"/>
      <c r="TXS19" s="325"/>
      <c r="TXT19" s="325"/>
      <c r="TXU19" s="325"/>
      <c r="TXV19" s="325"/>
      <c r="TXW19" s="325"/>
      <c r="TXX19" s="325"/>
      <c r="TXY19" s="325"/>
      <c r="TXZ19" s="325"/>
      <c r="TYA19" s="325"/>
      <c r="TYB19" s="325"/>
      <c r="TYC19" s="325"/>
      <c r="TYD19" s="325"/>
      <c r="TYE19" s="325"/>
      <c r="TYF19" s="325"/>
      <c r="TYG19" s="325"/>
      <c r="TYH19" s="325"/>
      <c r="TYI19" s="325"/>
      <c r="TYJ19" s="325"/>
      <c r="TYK19" s="325"/>
      <c r="TYL19" s="325"/>
      <c r="TYM19" s="325"/>
      <c r="TYN19" s="325"/>
      <c r="TYO19" s="325"/>
      <c r="TYP19" s="325"/>
      <c r="TYQ19" s="325"/>
      <c r="TYR19" s="325"/>
      <c r="TYS19" s="325"/>
      <c r="TYT19" s="325"/>
      <c r="TYU19" s="325"/>
      <c r="TYV19" s="325"/>
      <c r="TYW19" s="325"/>
      <c r="TYX19" s="325"/>
      <c r="TYY19" s="325"/>
      <c r="TYZ19" s="325"/>
      <c r="TZA19" s="325"/>
      <c r="TZB19" s="325"/>
      <c r="TZC19" s="325"/>
      <c r="TZD19" s="325"/>
      <c r="TZE19" s="325"/>
      <c r="TZF19" s="325"/>
      <c r="TZG19" s="325"/>
      <c r="TZH19" s="325"/>
      <c r="TZI19" s="325"/>
      <c r="TZJ19" s="325"/>
      <c r="TZK19" s="325"/>
      <c r="TZL19" s="325"/>
      <c r="TZM19" s="325"/>
      <c r="TZN19" s="325"/>
      <c r="TZO19" s="325"/>
      <c r="TZP19" s="325"/>
      <c r="TZQ19" s="325"/>
      <c r="TZR19" s="325"/>
      <c r="TZS19" s="325"/>
      <c r="TZT19" s="325"/>
      <c r="TZU19" s="325"/>
      <c r="TZV19" s="325"/>
      <c r="TZW19" s="325"/>
      <c r="TZX19" s="325"/>
      <c r="TZY19" s="325"/>
      <c r="TZZ19" s="325"/>
      <c r="UAA19" s="325"/>
      <c r="UAB19" s="325"/>
      <c r="UAC19" s="325"/>
      <c r="UAD19" s="325"/>
      <c r="UAE19" s="325"/>
      <c r="UAF19" s="325"/>
      <c r="UAG19" s="325"/>
      <c r="UAH19" s="325"/>
      <c r="UAI19" s="325"/>
      <c r="UAJ19" s="325"/>
      <c r="UAK19" s="325"/>
      <c r="UAL19" s="325"/>
      <c r="UAM19" s="325"/>
      <c r="UAN19" s="325"/>
      <c r="UAO19" s="325"/>
      <c r="UAP19" s="325"/>
      <c r="UAQ19" s="325"/>
      <c r="UAR19" s="325"/>
      <c r="UAS19" s="325"/>
      <c r="UAT19" s="325"/>
      <c r="UAU19" s="325"/>
      <c r="UAV19" s="325"/>
      <c r="UAW19" s="325"/>
      <c r="UAX19" s="325"/>
      <c r="UAY19" s="325"/>
      <c r="UAZ19" s="325"/>
      <c r="UBA19" s="325"/>
      <c r="UBB19" s="325"/>
      <c r="UBC19" s="325"/>
      <c r="UBD19" s="325"/>
      <c r="UBE19" s="325"/>
      <c r="UBF19" s="325"/>
      <c r="UBG19" s="325"/>
      <c r="UBH19" s="325"/>
      <c r="UBI19" s="325"/>
      <c r="UBJ19" s="325"/>
      <c r="UBK19" s="325"/>
      <c r="UBL19" s="325"/>
      <c r="UBM19" s="325"/>
      <c r="UBN19" s="325"/>
      <c r="UBO19" s="325"/>
      <c r="UBP19" s="325"/>
      <c r="UBQ19" s="325"/>
      <c r="UBR19" s="325"/>
      <c r="UBS19" s="325"/>
      <c r="UBT19" s="325"/>
      <c r="UBU19" s="325"/>
      <c r="UBV19" s="325"/>
      <c r="UBW19" s="325"/>
      <c r="UBX19" s="325"/>
      <c r="UBY19" s="325"/>
      <c r="UBZ19" s="325"/>
      <c r="UCA19" s="325"/>
      <c r="UCB19" s="325"/>
      <c r="UCC19" s="325"/>
      <c r="UCD19" s="325"/>
      <c r="UCE19" s="325"/>
      <c r="UCF19" s="325"/>
      <c r="UCG19" s="325"/>
      <c r="UCH19" s="325"/>
      <c r="UCI19" s="325"/>
      <c r="UCJ19" s="325"/>
      <c r="UCK19" s="325"/>
      <c r="UCL19" s="325"/>
      <c r="UCM19" s="325"/>
      <c r="UCN19" s="325"/>
      <c r="UCO19" s="325"/>
      <c r="UCP19" s="325"/>
      <c r="UCQ19" s="325"/>
      <c r="UCR19" s="325"/>
      <c r="UCS19" s="325"/>
      <c r="UCT19" s="325"/>
      <c r="UCU19" s="325"/>
      <c r="UCV19" s="325"/>
      <c r="UCW19" s="325"/>
      <c r="UCX19" s="325"/>
      <c r="UCY19" s="325"/>
      <c r="UCZ19" s="325"/>
      <c r="UDA19" s="325"/>
      <c r="UDB19" s="325"/>
      <c r="UDC19" s="325"/>
      <c r="UDD19" s="325"/>
      <c r="UDE19" s="325"/>
      <c r="UDF19" s="325"/>
      <c r="UDG19" s="325"/>
      <c r="UDH19" s="325"/>
      <c r="UDI19" s="325"/>
      <c r="UDJ19" s="325"/>
      <c r="UDK19" s="325"/>
      <c r="UDL19" s="325"/>
      <c r="UDM19" s="325"/>
      <c r="UDN19" s="325"/>
      <c r="UDO19" s="325"/>
      <c r="UDP19" s="325"/>
      <c r="UDQ19" s="325"/>
      <c r="UDR19" s="325"/>
      <c r="UDS19" s="325"/>
      <c r="UDT19" s="325"/>
      <c r="UDU19" s="325"/>
      <c r="UDV19" s="325"/>
      <c r="UDW19" s="325"/>
      <c r="UDX19" s="325"/>
      <c r="UDY19" s="325"/>
      <c r="UDZ19" s="325"/>
      <c r="UEA19" s="325"/>
      <c r="UEB19" s="325"/>
      <c r="UEC19" s="325"/>
      <c r="UED19" s="325"/>
      <c r="UEE19" s="325"/>
      <c r="UEF19" s="325"/>
      <c r="UEG19" s="325"/>
      <c r="UEH19" s="325"/>
      <c r="UEI19" s="325"/>
      <c r="UEJ19" s="325"/>
      <c r="UEK19" s="325"/>
      <c r="UEL19" s="325"/>
      <c r="UEM19" s="325"/>
      <c r="UEN19" s="325"/>
      <c r="UEO19" s="325"/>
      <c r="UEP19" s="325"/>
      <c r="UEQ19" s="325"/>
      <c r="UER19" s="325"/>
      <c r="UES19" s="325"/>
      <c r="UET19" s="325"/>
      <c r="UEU19" s="325"/>
      <c r="UEV19" s="325"/>
      <c r="UEW19" s="325"/>
      <c r="UEX19" s="325"/>
      <c r="UEY19" s="325"/>
      <c r="UEZ19" s="325"/>
      <c r="UFA19" s="325"/>
      <c r="UFB19" s="325"/>
      <c r="UFC19" s="325"/>
      <c r="UFD19" s="325"/>
      <c r="UFE19" s="325"/>
      <c r="UFF19" s="325"/>
      <c r="UFG19" s="325"/>
      <c r="UFH19" s="325"/>
      <c r="UFI19" s="325"/>
      <c r="UFJ19" s="325"/>
      <c r="UFK19" s="325"/>
      <c r="UFL19" s="325"/>
      <c r="UFM19" s="325"/>
      <c r="UFN19" s="325"/>
      <c r="UFO19" s="325"/>
      <c r="UFP19" s="325"/>
      <c r="UFQ19" s="325"/>
      <c r="UFR19" s="325"/>
      <c r="UFS19" s="325"/>
      <c r="UFT19" s="325"/>
      <c r="UFU19" s="325"/>
      <c r="UFV19" s="325"/>
      <c r="UFW19" s="325"/>
      <c r="UFX19" s="325"/>
      <c r="UFY19" s="325"/>
      <c r="UFZ19" s="325"/>
      <c r="UGA19" s="325"/>
      <c r="UGB19" s="325"/>
      <c r="UGC19" s="325"/>
      <c r="UGD19" s="325"/>
      <c r="UGE19" s="325"/>
      <c r="UGF19" s="325"/>
      <c r="UGG19" s="325"/>
      <c r="UGH19" s="325"/>
      <c r="UGI19" s="325"/>
      <c r="UGJ19" s="325"/>
      <c r="UGK19" s="325"/>
      <c r="UGL19" s="325"/>
      <c r="UGM19" s="325"/>
      <c r="UGN19" s="325"/>
      <c r="UGO19" s="325"/>
      <c r="UGP19" s="325"/>
      <c r="UGQ19" s="325"/>
      <c r="UGR19" s="325"/>
      <c r="UGS19" s="325"/>
      <c r="UGT19" s="325"/>
      <c r="UGU19" s="325"/>
      <c r="UGV19" s="325"/>
      <c r="UGW19" s="325"/>
      <c r="UGX19" s="325"/>
      <c r="UGY19" s="325"/>
      <c r="UGZ19" s="325"/>
      <c r="UHA19" s="325"/>
      <c r="UHB19" s="325"/>
      <c r="UHC19" s="325"/>
      <c r="UHD19" s="325"/>
      <c r="UHE19" s="325"/>
      <c r="UHF19" s="325"/>
      <c r="UHG19" s="325"/>
      <c r="UHH19" s="325"/>
      <c r="UHI19" s="325"/>
      <c r="UHJ19" s="325"/>
      <c r="UHK19" s="325"/>
      <c r="UHL19" s="325"/>
      <c r="UHM19" s="325"/>
      <c r="UHN19" s="325"/>
      <c r="UHO19" s="325"/>
      <c r="UHP19" s="325"/>
      <c r="UHQ19" s="325"/>
      <c r="UHR19" s="325"/>
      <c r="UHS19" s="325"/>
      <c r="UHT19" s="325"/>
      <c r="UHU19" s="325"/>
      <c r="UHV19" s="325"/>
      <c r="UHW19" s="325"/>
      <c r="UHX19" s="325"/>
      <c r="UHY19" s="325"/>
      <c r="UHZ19" s="325"/>
      <c r="UIA19" s="325"/>
      <c r="UIB19" s="325"/>
      <c r="UIC19" s="325"/>
      <c r="UID19" s="325"/>
      <c r="UIE19" s="325"/>
      <c r="UIF19" s="325"/>
      <c r="UIG19" s="325"/>
      <c r="UIH19" s="325"/>
      <c r="UII19" s="325"/>
      <c r="UIJ19" s="325"/>
      <c r="UIK19" s="325"/>
      <c r="UIL19" s="325"/>
      <c r="UIM19" s="325"/>
      <c r="UIN19" s="325"/>
      <c r="UIO19" s="325"/>
      <c r="UIP19" s="325"/>
      <c r="UIQ19" s="325"/>
      <c r="UIR19" s="325"/>
      <c r="UIS19" s="325"/>
      <c r="UIT19" s="325"/>
      <c r="UIU19" s="325"/>
      <c r="UIV19" s="325"/>
      <c r="UIW19" s="325"/>
      <c r="UIX19" s="325"/>
      <c r="UIY19" s="325"/>
      <c r="UIZ19" s="325"/>
      <c r="UJA19" s="325"/>
      <c r="UJB19" s="325"/>
      <c r="UJC19" s="325"/>
      <c r="UJD19" s="325"/>
      <c r="UJE19" s="325"/>
      <c r="UJF19" s="325"/>
      <c r="UJG19" s="325"/>
      <c r="UJH19" s="325"/>
      <c r="UJI19" s="325"/>
      <c r="UJJ19" s="325"/>
      <c r="UJK19" s="325"/>
      <c r="UJL19" s="325"/>
      <c r="UJM19" s="325"/>
      <c r="UJN19" s="325"/>
      <c r="UJO19" s="325"/>
      <c r="UJP19" s="325"/>
      <c r="UJQ19" s="325"/>
      <c r="UJR19" s="325"/>
      <c r="UJS19" s="325"/>
      <c r="UJT19" s="325"/>
      <c r="UJU19" s="325"/>
      <c r="UJV19" s="325"/>
      <c r="UJW19" s="325"/>
      <c r="UJX19" s="325"/>
      <c r="UJY19" s="325"/>
      <c r="UJZ19" s="325"/>
      <c r="UKA19" s="325"/>
      <c r="UKB19" s="325"/>
      <c r="UKC19" s="325"/>
      <c r="UKD19" s="325"/>
      <c r="UKE19" s="325"/>
      <c r="UKF19" s="325"/>
      <c r="UKG19" s="325"/>
      <c r="UKH19" s="325"/>
      <c r="UKI19" s="325"/>
      <c r="UKJ19" s="325"/>
      <c r="UKK19" s="325"/>
      <c r="UKL19" s="325"/>
      <c r="UKM19" s="325"/>
      <c r="UKN19" s="325"/>
      <c r="UKO19" s="325"/>
      <c r="UKP19" s="325"/>
      <c r="UKQ19" s="325"/>
      <c r="UKR19" s="325"/>
      <c r="UKS19" s="325"/>
      <c r="UKT19" s="325"/>
      <c r="UKU19" s="325"/>
      <c r="UKV19" s="325"/>
      <c r="UKW19" s="325"/>
      <c r="UKX19" s="325"/>
      <c r="UKY19" s="325"/>
      <c r="UKZ19" s="325"/>
      <c r="ULA19" s="325"/>
      <c r="ULB19" s="325"/>
      <c r="ULC19" s="325"/>
      <c r="ULD19" s="325"/>
      <c r="ULE19" s="325"/>
      <c r="ULF19" s="325"/>
      <c r="ULG19" s="325"/>
      <c r="ULH19" s="325"/>
      <c r="ULI19" s="325"/>
      <c r="ULJ19" s="325"/>
      <c r="ULK19" s="325"/>
      <c r="ULL19" s="325"/>
      <c r="ULM19" s="325"/>
      <c r="ULN19" s="325"/>
      <c r="ULO19" s="325"/>
      <c r="ULP19" s="325"/>
      <c r="ULQ19" s="325"/>
      <c r="ULR19" s="325"/>
      <c r="ULS19" s="325"/>
      <c r="ULT19" s="325"/>
      <c r="ULU19" s="325"/>
      <c r="ULV19" s="325"/>
      <c r="ULW19" s="325"/>
      <c r="ULX19" s="325"/>
      <c r="ULY19" s="325"/>
      <c r="ULZ19" s="325"/>
      <c r="UMA19" s="325"/>
      <c r="UMB19" s="325"/>
      <c r="UMC19" s="325"/>
      <c r="UMD19" s="325"/>
      <c r="UME19" s="325"/>
      <c r="UMF19" s="325"/>
      <c r="UMG19" s="325"/>
      <c r="UMH19" s="325"/>
      <c r="UMI19" s="325"/>
      <c r="UMJ19" s="325"/>
      <c r="UMK19" s="325"/>
      <c r="UML19" s="325"/>
      <c r="UMM19" s="325"/>
      <c r="UMN19" s="325"/>
      <c r="UMO19" s="325"/>
      <c r="UMP19" s="325"/>
      <c r="UMQ19" s="325"/>
      <c r="UMR19" s="325"/>
      <c r="UMS19" s="325"/>
      <c r="UMT19" s="325"/>
      <c r="UMU19" s="325"/>
      <c r="UMV19" s="325"/>
      <c r="UMW19" s="325"/>
      <c r="UMX19" s="325"/>
      <c r="UMY19" s="325"/>
      <c r="UMZ19" s="325"/>
      <c r="UNA19" s="325"/>
      <c r="UNB19" s="325"/>
      <c r="UNC19" s="325"/>
      <c r="UND19" s="325"/>
      <c r="UNE19" s="325"/>
      <c r="UNF19" s="325"/>
      <c r="UNG19" s="325"/>
      <c r="UNH19" s="325"/>
      <c r="UNI19" s="325"/>
      <c r="UNJ19" s="325"/>
      <c r="UNK19" s="325"/>
      <c r="UNL19" s="325"/>
      <c r="UNM19" s="325"/>
      <c r="UNN19" s="325"/>
      <c r="UNO19" s="325"/>
      <c r="UNP19" s="325"/>
      <c r="UNQ19" s="325"/>
      <c r="UNR19" s="325"/>
      <c r="UNS19" s="325"/>
      <c r="UNT19" s="325"/>
      <c r="UNU19" s="325"/>
      <c r="UNV19" s="325"/>
      <c r="UNW19" s="325"/>
      <c r="UNX19" s="325"/>
      <c r="UNY19" s="325"/>
      <c r="UNZ19" s="325"/>
      <c r="UOA19" s="325"/>
      <c r="UOB19" s="325"/>
      <c r="UOC19" s="325"/>
      <c r="UOD19" s="325"/>
      <c r="UOE19" s="325"/>
      <c r="UOF19" s="325"/>
      <c r="UOG19" s="325"/>
      <c r="UOH19" s="325"/>
      <c r="UOI19" s="325"/>
      <c r="UOJ19" s="325"/>
      <c r="UOK19" s="325"/>
      <c r="UOL19" s="325"/>
      <c r="UOM19" s="325"/>
      <c r="UON19" s="325"/>
      <c r="UOO19" s="325"/>
      <c r="UOP19" s="325"/>
      <c r="UOQ19" s="325"/>
      <c r="UOR19" s="325"/>
      <c r="UOS19" s="325"/>
      <c r="UOT19" s="325"/>
      <c r="UOU19" s="325"/>
      <c r="UOV19" s="325"/>
      <c r="UOW19" s="325"/>
      <c r="UOX19" s="325"/>
      <c r="UOY19" s="325"/>
      <c r="UOZ19" s="325"/>
      <c r="UPA19" s="325"/>
      <c r="UPB19" s="325"/>
      <c r="UPC19" s="325"/>
      <c r="UPD19" s="325"/>
      <c r="UPE19" s="325"/>
      <c r="UPF19" s="325"/>
      <c r="UPG19" s="325"/>
      <c r="UPH19" s="325"/>
      <c r="UPI19" s="325"/>
      <c r="UPJ19" s="325"/>
      <c r="UPK19" s="325"/>
      <c r="UPL19" s="325"/>
      <c r="UPM19" s="325"/>
      <c r="UPN19" s="325"/>
      <c r="UPO19" s="325"/>
      <c r="UPP19" s="325"/>
      <c r="UPQ19" s="325"/>
      <c r="UPR19" s="325"/>
      <c r="UPS19" s="325"/>
      <c r="UPT19" s="325"/>
      <c r="UPU19" s="325"/>
      <c r="UPV19" s="325"/>
      <c r="UPW19" s="325"/>
      <c r="UPX19" s="325"/>
      <c r="UPY19" s="325"/>
      <c r="UPZ19" s="325"/>
      <c r="UQA19" s="325"/>
      <c r="UQB19" s="325"/>
      <c r="UQC19" s="325"/>
      <c r="UQD19" s="325"/>
      <c r="UQE19" s="325"/>
      <c r="UQF19" s="325"/>
      <c r="UQG19" s="325"/>
      <c r="UQH19" s="325"/>
      <c r="UQI19" s="325"/>
      <c r="UQJ19" s="325"/>
      <c r="UQK19" s="325"/>
      <c r="UQL19" s="325"/>
      <c r="UQM19" s="325"/>
      <c r="UQN19" s="325"/>
      <c r="UQO19" s="325"/>
      <c r="UQP19" s="325"/>
      <c r="UQQ19" s="325"/>
      <c r="UQR19" s="325"/>
      <c r="UQS19" s="325"/>
      <c r="UQT19" s="325"/>
      <c r="UQU19" s="325"/>
      <c r="UQV19" s="325"/>
      <c r="UQW19" s="325"/>
      <c r="UQX19" s="325"/>
      <c r="UQY19" s="325"/>
      <c r="UQZ19" s="325"/>
      <c r="URA19" s="325"/>
      <c r="URB19" s="325"/>
      <c r="URC19" s="325"/>
      <c r="URD19" s="325"/>
      <c r="URE19" s="325"/>
      <c r="URF19" s="325"/>
      <c r="URG19" s="325"/>
      <c r="URH19" s="325"/>
      <c r="URI19" s="325"/>
      <c r="URJ19" s="325"/>
      <c r="URK19" s="325"/>
      <c r="URL19" s="325"/>
      <c r="URM19" s="325"/>
      <c r="URN19" s="325"/>
      <c r="URO19" s="325"/>
      <c r="URP19" s="325"/>
      <c r="URQ19" s="325"/>
      <c r="URR19" s="325"/>
      <c r="URS19" s="325"/>
      <c r="URT19" s="325"/>
      <c r="URU19" s="325"/>
      <c r="URV19" s="325"/>
      <c r="URW19" s="325"/>
      <c r="URX19" s="325"/>
      <c r="URY19" s="325"/>
      <c r="URZ19" s="325"/>
      <c r="USA19" s="325"/>
      <c r="USB19" s="325"/>
      <c r="USC19" s="325"/>
      <c r="USD19" s="325"/>
      <c r="USE19" s="325"/>
      <c r="USF19" s="325"/>
      <c r="USG19" s="325"/>
      <c r="USH19" s="325"/>
      <c r="USI19" s="325"/>
      <c r="USJ19" s="325"/>
      <c r="USK19" s="325"/>
      <c r="USL19" s="325"/>
      <c r="USM19" s="325"/>
      <c r="USN19" s="325"/>
      <c r="USO19" s="325"/>
      <c r="USP19" s="325"/>
      <c r="USQ19" s="325"/>
      <c r="USR19" s="325"/>
      <c r="USS19" s="325"/>
      <c r="UST19" s="325"/>
      <c r="USU19" s="325"/>
      <c r="USV19" s="325"/>
      <c r="USW19" s="325"/>
      <c r="USX19" s="325"/>
      <c r="USY19" s="325"/>
      <c r="USZ19" s="325"/>
      <c r="UTA19" s="325"/>
      <c r="UTB19" s="325"/>
      <c r="UTC19" s="325"/>
      <c r="UTD19" s="325"/>
      <c r="UTE19" s="325"/>
      <c r="UTF19" s="325"/>
      <c r="UTG19" s="325"/>
      <c r="UTH19" s="325"/>
      <c r="UTI19" s="325"/>
      <c r="UTJ19" s="325"/>
      <c r="UTK19" s="325"/>
      <c r="UTL19" s="325"/>
      <c r="UTM19" s="325"/>
      <c r="UTN19" s="325"/>
      <c r="UTO19" s="325"/>
      <c r="UTP19" s="325"/>
      <c r="UTQ19" s="325"/>
      <c r="UTR19" s="325"/>
      <c r="UTS19" s="325"/>
      <c r="UTT19" s="325"/>
      <c r="UTU19" s="325"/>
      <c r="UTV19" s="325"/>
      <c r="UTW19" s="325"/>
      <c r="UTX19" s="325"/>
      <c r="UTY19" s="325"/>
      <c r="UTZ19" s="325"/>
      <c r="UUA19" s="325"/>
      <c r="UUB19" s="325"/>
      <c r="UUC19" s="325"/>
      <c r="UUD19" s="325"/>
      <c r="UUE19" s="325"/>
      <c r="UUF19" s="325"/>
      <c r="UUG19" s="325"/>
      <c r="UUH19" s="325"/>
      <c r="UUI19" s="325"/>
      <c r="UUJ19" s="325"/>
      <c r="UUK19" s="325"/>
      <c r="UUL19" s="325"/>
      <c r="UUM19" s="325"/>
      <c r="UUN19" s="325"/>
      <c r="UUO19" s="325"/>
      <c r="UUP19" s="325"/>
      <c r="UUQ19" s="325"/>
      <c r="UUR19" s="325"/>
      <c r="UUS19" s="325"/>
      <c r="UUT19" s="325"/>
      <c r="UUU19" s="325"/>
      <c r="UUV19" s="325"/>
      <c r="UUW19" s="325"/>
      <c r="UUX19" s="325"/>
      <c r="UUY19" s="325"/>
      <c r="UUZ19" s="325"/>
      <c r="UVA19" s="325"/>
      <c r="UVB19" s="325"/>
      <c r="UVC19" s="325"/>
      <c r="UVD19" s="325"/>
      <c r="UVE19" s="325"/>
      <c r="UVF19" s="325"/>
      <c r="UVG19" s="325"/>
      <c r="UVH19" s="325"/>
      <c r="UVI19" s="325"/>
      <c r="UVJ19" s="325"/>
      <c r="UVK19" s="325"/>
      <c r="UVL19" s="325"/>
      <c r="UVM19" s="325"/>
      <c r="UVN19" s="325"/>
      <c r="UVO19" s="325"/>
      <c r="UVP19" s="325"/>
      <c r="UVQ19" s="325"/>
      <c r="UVR19" s="325"/>
      <c r="UVS19" s="325"/>
      <c r="UVT19" s="325"/>
      <c r="UVU19" s="325"/>
      <c r="UVV19" s="325"/>
      <c r="UVW19" s="325"/>
      <c r="UVX19" s="325"/>
      <c r="UVY19" s="325"/>
      <c r="UVZ19" s="325"/>
      <c r="UWA19" s="325"/>
      <c r="UWB19" s="325"/>
      <c r="UWC19" s="325"/>
      <c r="UWD19" s="325"/>
      <c r="UWE19" s="325"/>
      <c r="UWF19" s="325"/>
      <c r="UWG19" s="325"/>
      <c r="UWH19" s="325"/>
      <c r="UWI19" s="325"/>
      <c r="UWJ19" s="325"/>
      <c r="UWK19" s="325"/>
      <c r="UWL19" s="325"/>
      <c r="UWM19" s="325"/>
      <c r="UWN19" s="325"/>
      <c r="UWO19" s="325"/>
      <c r="UWP19" s="325"/>
      <c r="UWQ19" s="325"/>
      <c r="UWR19" s="325"/>
      <c r="UWS19" s="325"/>
      <c r="UWT19" s="325"/>
      <c r="UWU19" s="325"/>
      <c r="UWV19" s="325"/>
      <c r="UWW19" s="325"/>
      <c r="UWX19" s="325"/>
      <c r="UWY19" s="325"/>
      <c r="UWZ19" s="325"/>
      <c r="UXA19" s="325"/>
      <c r="UXB19" s="325"/>
      <c r="UXC19" s="325"/>
      <c r="UXD19" s="325"/>
      <c r="UXE19" s="325"/>
      <c r="UXF19" s="325"/>
      <c r="UXG19" s="325"/>
      <c r="UXH19" s="325"/>
      <c r="UXI19" s="325"/>
      <c r="UXJ19" s="325"/>
      <c r="UXK19" s="325"/>
      <c r="UXL19" s="325"/>
      <c r="UXM19" s="325"/>
      <c r="UXN19" s="325"/>
      <c r="UXO19" s="325"/>
      <c r="UXP19" s="325"/>
      <c r="UXQ19" s="325"/>
      <c r="UXR19" s="325"/>
      <c r="UXS19" s="325"/>
      <c r="UXT19" s="325"/>
      <c r="UXU19" s="325"/>
      <c r="UXV19" s="325"/>
      <c r="UXW19" s="325"/>
      <c r="UXX19" s="325"/>
      <c r="UXY19" s="325"/>
      <c r="UXZ19" s="325"/>
      <c r="UYA19" s="325"/>
      <c r="UYB19" s="325"/>
      <c r="UYC19" s="325"/>
      <c r="UYD19" s="325"/>
      <c r="UYE19" s="325"/>
      <c r="UYF19" s="325"/>
      <c r="UYG19" s="325"/>
      <c r="UYH19" s="325"/>
      <c r="UYI19" s="325"/>
      <c r="UYJ19" s="325"/>
      <c r="UYK19" s="325"/>
      <c r="UYL19" s="325"/>
      <c r="UYM19" s="325"/>
      <c r="UYN19" s="325"/>
      <c r="UYO19" s="325"/>
      <c r="UYP19" s="325"/>
      <c r="UYQ19" s="325"/>
      <c r="UYR19" s="325"/>
      <c r="UYS19" s="325"/>
      <c r="UYT19" s="325"/>
      <c r="UYU19" s="325"/>
      <c r="UYV19" s="325"/>
      <c r="UYW19" s="325"/>
      <c r="UYX19" s="325"/>
      <c r="UYY19" s="325"/>
      <c r="UYZ19" s="325"/>
      <c r="UZA19" s="325"/>
      <c r="UZB19" s="325"/>
      <c r="UZC19" s="325"/>
      <c r="UZD19" s="325"/>
      <c r="UZE19" s="325"/>
      <c r="UZF19" s="325"/>
      <c r="UZG19" s="325"/>
      <c r="UZH19" s="325"/>
      <c r="UZI19" s="325"/>
      <c r="UZJ19" s="325"/>
      <c r="UZK19" s="325"/>
      <c r="UZL19" s="325"/>
      <c r="UZM19" s="325"/>
      <c r="UZN19" s="325"/>
      <c r="UZO19" s="325"/>
      <c r="UZP19" s="325"/>
      <c r="UZQ19" s="325"/>
      <c r="UZR19" s="325"/>
      <c r="UZS19" s="325"/>
      <c r="UZT19" s="325"/>
      <c r="UZU19" s="325"/>
      <c r="UZV19" s="325"/>
      <c r="UZW19" s="325"/>
      <c r="UZX19" s="325"/>
      <c r="UZY19" s="325"/>
      <c r="UZZ19" s="325"/>
      <c r="VAA19" s="325"/>
      <c r="VAB19" s="325"/>
      <c r="VAC19" s="325"/>
      <c r="VAD19" s="325"/>
      <c r="VAE19" s="325"/>
      <c r="VAF19" s="325"/>
      <c r="VAG19" s="325"/>
      <c r="VAH19" s="325"/>
      <c r="VAI19" s="325"/>
      <c r="VAJ19" s="325"/>
      <c r="VAK19" s="325"/>
      <c r="VAL19" s="325"/>
      <c r="VAM19" s="325"/>
      <c r="VAN19" s="325"/>
      <c r="VAO19" s="325"/>
      <c r="VAP19" s="325"/>
      <c r="VAQ19" s="325"/>
      <c r="VAR19" s="325"/>
      <c r="VAS19" s="325"/>
      <c r="VAT19" s="325"/>
      <c r="VAU19" s="325"/>
      <c r="VAV19" s="325"/>
      <c r="VAW19" s="325"/>
      <c r="VAX19" s="325"/>
      <c r="VAY19" s="325"/>
      <c r="VAZ19" s="325"/>
      <c r="VBA19" s="325"/>
      <c r="VBB19" s="325"/>
      <c r="VBC19" s="325"/>
      <c r="VBD19" s="325"/>
      <c r="VBE19" s="325"/>
      <c r="VBF19" s="325"/>
      <c r="VBG19" s="325"/>
      <c r="VBH19" s="325"/>
      <c r="VBI19" s="325"/>
      <c r="VBJ19" s="325"/>
      <c r="VBK19" s="325"/>
      <c r="VBL19" s="325"/>
      <c r="VBM19" s="325"/>
      <c r="VBN19" s="325"/>
      <c r="VBO19" s="325"/>
      <c r="VBP19" s="325"/>
      <c r="VBQ19" s="325"/>
      <c r="VBR19" s="325"/>
      <c r="VBS19" s="325"/>
      <c r="VBT19" s="325"/>
      <c r="VBU19" s="325"/>
      <c r="VBV19" s="325"/>
      <c r="VBW19" s="325"/>
      <c r="VBX19" s="325"/>
      <c r="VBY19" s="325"/>
      <c r="VBZ19" s="325"/>
      <c r="VCA19" s="325"/>
      <c r="VCB19" s="325"/>
      <c r="VCC19" s="325"/>
      <c r="VCD19" s="325"/>
      <c r="VCE19" s="325"/>
      <c r="VCF19" s="325"/>
      <c r="VCG19" s="325"/>
      <c r="VCH19" s="325"/>
      <c r="VCI19" s="325"/>
      <c r="VCJ19" s="325"/>
      <c r="VCK19" s="325"/>
      <c r="VCL19" s="325"/>
      <c r="VCM19" s="325"/>
      <c r="VCN19" s="325"/>
      <c r="VCO19" s="325"/>
      <c r="VCP19" s="325"/>
      <c r="VCQ19" s="325"/>
      <c r="VCR19" s="325"/>
      <c r="VCS19" s="325"/>
      <c r="VCT19" s="325"/>
      <c r="VCU19" s="325"/>
      <c r="VCV19" s="325"/>
      <c r="VCW19" s="325"/>
      <c r="VCX19" s="325"/>
      <c r="VCY19" s="325"/>
      <c r="VCZ19" s="325"/>
      <c r="VDA19" s="325"/>
      <c r="VDB19" s="325"/>
      <c r="VDC19" s="325"/>
      <c r="VDD19" s="325"/>
      <c r="VDE19" s="325"/>
      <c r="VDF19" s="325"/>
      <c r="VDG19" s="325"/>
      <c r="VDH19" s="325"/>
      <c r="VDI19" s="325"/>
      <c r="VDJ19" s="325"/>
      <c r="VDK19" s="325"/>
      <c r="VDL19" s="325"/>
      <c r="VDM19" s="325"/>
      <c r="VDN19" s="325"/>
      <c r="VDO19" s="325"/>
      <c r="VDP19" s="325"/>
      <c r="VDQ19" s="325"/>
      <c r="VDR19" s="325"/>
      <c r="VDS19" s="325"/>
      <c r="VDT19" s="325"/>
      <c r="VDU19" s="325"/>
      <c r="VDV19" s="325"/>
      <c r="VDW19" s="325"/>
      <c r="VDX19" s="325"/>
      <c r="VDY19" s="325"/>
      <c r="VDZ19" s="325"/>
      <c r="VEA19" s="325"/>
      <c r="VEB19" s="325"/>
      <c r="VEC19" s="325"/>
      <c r="VED19" s="325"/>
      <c r="VEE19" s="325"/>
      <c r="VEF19" s="325"/>
      <c r="VEG19" s="325"/>
      <c r="VEH19" s="325"/>
      <c r="VEI19" s="325"/>
      <c r="VEJ19" s="325"/>
      <c r="VEK19" s="325"/>
      <c r="VEL19" s="325"/>
      <c r="VEM19" s="325"/>
      <c r="VEN19" s="325"/>
      <c r="VEO19" s="325"/>
      <c r="VEP19" s="325"/>
      <c r="VEQ19" s="325"/>
      <c r="VER19" s="325"/>
      <c r="VES19" s="325"/>
      <c r="VET19" s="325"/>
      <c r="VEU19" s="325"/>
      <c r="VEV19" s="325"/>
      <c r="VEW19" s="325"/>
      <c r="VEX19" s="325"/>
      <c r="VEY19" s="325"/>
      <c r="VEZ19" s="325"/>
      <c r="VFA19" s="325"/>
      <c r="VFB19" s="325"/>
      <c r="VFC19" s="325"/>
      <c r="VFD19" s="325"/>
      <c r="VFE19" s="325"/>
      <c r="VFF19" s="325"/>
      <c r="VFG19" s="325"/>
      <c r="VFH19" s="325"/>
      <c r="VFI19" s="325"/>
      <c r="VFJ19" s="325"/>
      <c r="VFK19" s="325"/>
      <c r="VFL19" s="325"/>
      <c r="VFM19" s="325"/>
      <c r="VFN19" s="325"/>
      <c r="VFO19" s="325"/>
      <c r="VFP19" s="325"/>
      <c r="VFQ19" s="325"/>
      <c r="VFR19" s="325"/>
      <c r="VFS19" s="325"/>
      <c r="VFT19" s="325"/>
      <c r="VFU19" s="325"/>
      <c r="VFV19" s="325"/>
      <c r="VFW19" s="325"/>
      <c r="VFX19" s="325"/>
      <c r="VFY19" s="325"/>
      <c r="VFZ19" s="325"/>
      <c r="VGA19" s="325"/>
      <c r="VGB19" s="325"/>
      <c r="VGC19" s="325"/>
      <c r="VGD19" s="325"/>
      <c r="VGE19" s="325"/>
      <c r="VGF19" s="325"/>
      <c r="VGG19" s="325"/>
      <c r="VGH19" s="325"/>
      <c r="VGI19" s="325"/>
      <c r="VGJ19" s="325"/>
      <c r="VGK19" s="325"/>
      <c r="VGL19" s="325"/>
      <c r="VGM19" s="325"/>
      <c r="VGN19" s="325"/>
      <c r="VGO19" s="325"/>
      <c r="VGP19" s="325"/>
      <c r="VGQ19" s="325"/>
      <c r="VGR19" s="325"/>
      <c r="VGS19" s="325"/>
      <c r="VGT19" s="325"/>
      <c r="VGU19" s="325"/>
      <c r="VGV19" s="325"/>
      <c r="VGW19" s="325"/>
      <c r="VGX19" s="325"/>
      <c r="VGY19" s="325"/>
      <c r="VGZ19" s="325"/>
      <c r="VHA19" s="325"/>
      <c r="VHB19" s="325"/>
      <c r="VHC19" s="325"/>
      <c r="VHD19" s="325"/>
      <c r="VHE19" s="325"/>
      <c r="VHF19" s="325"/>
      <c r="VHG19" s="325"/>
      <c r="VHH19" s="325"/>
      <c r="VHI19" s="325"/>
      <c r="VHJ19" s="325"/>
      <c r="VHK19" s="325"/>
      <c r="VHL19" s="325"/>
      <c r="VHM19" s="325"/>
      <c r="VHN19" s="325"/>
      <c r="VHO19" s="325"/>
      <c r="VHP19" s="325"/>
      <c r="VHQ19" s="325"/>
      <c r="VHR19" s="325"/>
      <c r="VHS19" s="325"/>
      <c r="VHT19" s="325"/>
      <c r="VHU19" s="325"/>
      <c r="VHV19" s="325"/>
      <c r="VHW19" s="325"/>
      <c r="VHX19" s="325"/>
      <c r="VHY19" s="325"/>
      <c r="VHZ19" s="325"/>
      <c r="VIA19" s="325"/>
      <c r="VIB19" s="325"/>
      <c r="VIC19" s="325"/>
      <c r="VID19" s="325"/>
      <c r="VIE19" s="325"/>
      <c r="VIF19" s="325"/>
      <c r="VIG19" s="325"/>
      <c r="VIH19" s="325"/>
      <c r="VII19" s="325"/>
      <c r="VIJ19" s="325"/>
      <c r="VIK19" s="325"/>
      <c r="VIL19" s="325"/>
      <c r="VIM19" s="325"/>
      <c r="VIN19" s="325"/>
      <c r="VIO19" s="325"/>
      <c r="VIP19" s="325"/>
      <c r="VIQ19" s="325"/>
      <c r="VIR19" s="325"/>
      <c r="VIS19" s="325"/>
      <c r="VIT19" s="325"/>
      <c r="VIU19" s="325"/>
      <c r="VIV19" s="325"/>
      <c r="VIW19" s="325"/>
      <c r="VIX19" s="325"/>
      <c r="VIY19" s="325"/>
      <c r="VIZ19" s="325"/>
      <c r="VJA19" s="325"/>
      <c r="VJB19" s="325"/>
      <c r="VJC19" s="325"/>
      <c r="VJD19" s="325"/>
      <c r="VJE19" s="325"/>
      <c r="VJF19" s="325"/>
      <c r="VJG19" s="325"/>
      <c r="VJH19" s="325"/>
      <c r="VJI19" s="325"/>
      <c r="VJJ19" s="325"/>
      <c r="VJK19" s="325"/>
      <c r="VJL19" s="325"/>
      <c r="VJM19" s="325"/>
      <c r="VJN19" s="325"/>
      <c r="VJO19" s="325"/>
      <c r="VJP19" s="325"/>
      <c r="VJQ19" s="325"/>
      <c r="VJR19" s="325"/>
      <c r="VJS19" s="325"/>
      <c r="VJT19" s="325"/>
      <c r="VJU19" s="325"/>
      <c r="VJV19" s="325"/>
      <c r="VJW19" s="325"/>
      <c r="VJX19" s="325"/>
      <c r="VJY19" s="325"/>
      <c r="VJZ19" s="325"/>
      <c r="VKA19" s="325"/>
      <c r="VKB19" s="325"/>
      <c r="VKC19" s="325"/>
      <c r="VKD19" s="325"/>
      <c r="VKE19" s="325"/>
      <c r="VKF19" s="325"/>
      <c r="VKG19" s="325"/>
      <c r="VKH19" s="325"/>
      <c r="VKI19" s="325"/>
      <c r="VKJ19" s="325"/>
      <c r="VKK19" s="325"/>
      <c r="VKL19" s="325"/>
      <c r="VKM19" s="325"/>
      <c r="VKN19" s="325"/>
      <c r="VKO19" s="325"/>
      <c r="VKP19" s="325"/>
      <c r="VKQ19" s="325"/>
      <c r="VKR19" s="325"/>
      <c r="VKS19" s="325"/>
      <c r="VKT19" s="325"/>
      <c r="VKU19" s="325"/>
      <c r="VKV19" s="325"/>
      <c r="VKW19" s="325"/>
      <c r="VKX19" s="325"/>
      <c r="VKY19" s="325"/>
      <c r="VKZ19" s="325"/>
      <c r="VLA19" s="325"/>
      <c r="VLB19" s="325"/>
      <c r="VLC19" s="325"/>
      <c r="VLD19" s="325"/>
      <c r="VLE19" s="325"/>
      <c r="VLF19" s="325"/>
      <c r="VLG19" s="325"/>
      <c r="VLH19" s="325"/>
      <c r="VLI19" s="325"/>
      <c r="VLJ19" s="325"/>
      <c r="VLK19" s="325"/>
      <c r="VLL19" s="325"/>
      <c r="VLM19" s="325"/>
      <c r="VLN19" s="325"/>
      <c r="VLO19" s="325"/>
      <c r="VLP19" s="325"/>
      <c r="VLQ19" s="325"/>
      <c r="VLR19" s="325"/>
      <c r="VLS19" s="325"/>
      <c r="VLT19" s="325"/>
      <c r="VLU19" s="325"/>
      <c r="VLV19" s="325"/>
      <c r="VLW19" s="325"/>
      <c r="VLX19" s="325"/>
      <c r="VLY19" s="325"/>
      <c r="VLZ19" s="325"/>
      <c r="VMA19" s="325"/>
      <c r="VMB19" s="325"/>
      <c r="VMC19" s="325"/>
      <c r="VMD19" s="325"/>
      <c r="VME19" s="325"/>
      <c r="VMF19" s="325"/>
      <c r="VMG19" s="325"/>
      <c r="VMH19" s="325"/>
      <c r="VMI19" s="325"/>
      <c r="VMJ19" s="325"/>
      <c r="VMK19" s="325"/>
      <c r="VML19" s="325"/>
      <c r="VMM19" s="325"/>
      <c r="VMN19" s="325"/>
      <c r="VMO19" s="325"/>
      <c r="VMP19" s="325"/>
      <c r="VMQ19" s="325"/>
      <c r="VMR19" s="325"/>
      <c r="VMS19" s="325"/>
      <c r="VMT19" s="325"/>
      <c r="VMU19" s="325"/>
      <c r="VMV19" s="325"/>
      <c r="VMW19" s="325"/>
      <c r="VMX19" s="325"/>
      <c r="VMY19" s="325"/>
      <c r="VMZ19" s="325"/>
      <c r="VNA19" s="325"/>
      <c r="VNB19" s="325"/>
      <c r="VNC19" s="325"/>
      <c r="VND19" s="325"/>
      <c r="VNE19" s="325"/>
      <c r="VNF19" s="325"/>
      <c r="VNG19" s="325"/>
      <c r="VNH19" s="325"/>
      <c r="VNI19" s="325"/>
      <c r="VNJ19" s="325"/>
      <c r="VNK19" s="325"/>
      <c r="VNL19" s="325"/>
      <c r="VNM19" s="325"/>
      <c r="VNN19" s="325"/>
      <c r="VNO19" s="325"/>
      <c r="VNP19" s="325"/>
      <c r="VNQ19" s="325"/>
      <c r="VNR19" s="325"/>
      <c r="VNS19" s="325"/>
      <c r="VNT19" s="325"/>
      <c r="VNU19" s="325"/>
      <c r="VNV19" s="325"/>
      <c r="VNW19" s="325"/>
      <c r="VNX19" s="325"/>
      <c r="VNY19" s="325"/>
      <c r="VNZ19" s="325"/>
      <c r="VOA19" s="325"/>
      <c r="VOB19" s="325"/>
      <c r="VOC19" s="325"/>
      <c r="VOD19" s="325"/>
      <c r="VOE19" s="325"/>
      <c r="VOF19" s="325"/>
      <c r="VOG19" s="325"/>
      <c r="VOH19" s="325"/>
      <c r="VOI19" s="325"/>
      <c r="VOJ19" s="325"/>
      <c r="VOK19" s="325"/>
      <c r="VOL19" s="325"/>
      <c r="VOM19" s="325"/>
      <c r="VON19" s="325"/>
      <c r="VOO19" s="325"/>
      <c r="VOP19" s="325"/>
      <c r="VOQ19" s="325"/>
      <c r="VOR19" s="325"/>
      <c r="VOS19" s="325"/>
      <c r="VOT19" s="325"/>
      <c r="VOU19" s="325"/>
      <c r="VOV19" s="325"/>
      <c r="VOW19" s="325"/>
      <c r="VOX19" s="325"/>
      <c r="VOY19" s="325"/>
      <c r="VOZ19" s="325"/>
      <c r="VPA19" s="325"/>
      <c r="VPB19" s="325"/>
      <c r="VPC19" s="325"/>
      <c r="VPD19" s="325"/>
      <c r="VPE19" s="325"/>
      <c r="VPF19" s="325"/>
      <c r="VPG19" s="325"/>
      <c r="VPH19" s="325"/>
      <c r="VPI19" s="325"/>
      <c r="VPJ19" s="325"/>
      <c r="VPK19" s="325"/>
      <c r="VPL19" s="325"/>
      <c r="VPM19" s="325"/>
      <c r="VPN19" s="325"/>
      <c r="VPO19" s="325"/>
      <c r="VPP19" s="325"/>
      <c r="VPQ19" s="325"/>
      <c r="VPR19" s="325"/>
      <c r="VPS19" s="325"/>
      <c r="VPT19" s="325"/>
      <c r="VPU19" s="325"/>
      <c r="VPV19" s="325"/>
      <c r="VPW19" s="325"/>
      <c r="VPX19" s="325"/>
      <c r="VPY19" s="325"/>
      <c r="VPZ19" s="325"/>
      <c r="VQA19" s="325"/>
      <c r="VQB19" s="325"/>
      <c r="VQC19" s="325"/>
      <c r="VQD19" s="325"/>
      <c r="VQE19" s="325"/>
      <c r="VQF19" s="325"/>
      <c r="VQG19" s="325"/>
      <c r="VQH19" s="325"/>
      <c r="VQI19" s="325"/>
      <c r="VQJ19" s="325"/>
      <c r="VQK19" s="325"/>
      <c r="VQL19" s="325"/>
      <c r="VQM19" s="325"/>
      <c r="VQN19" s="325"/>
      <c r="VQO19" s="325"/>
      <c r="VQP19" s="325"/>
      <c r="VQQ19" s="325"/>
      <c r="VQR19" s="325"/>
      <c r="VQS19" s="325"/>
      <c r="VQT19" s="325"/>
      <c r="VQU19" s="325"/>
      <c r="VQV19" s="325"/>
      <c r="VQW19" s="325"/>
      <c r="VQX19" s="325"/>
      <c r="VQY19" s="325"/>
      <c r="VQZ19" s="325"/>
      <c r="VRA19" s="325"/>
      <c r="VRB19" s="325"/>
      <c r="VRC19" s="325"/>
      <c r="VRD19" s="325"/>
      <c r="VRE19" s="325"/>
      <c r="VRF19" s="325"/>
      <c r="VRG19" s="325"/>
      <c r="VRH19" s="325"/>
      <c r="VRI19" s="325"/>
      <c r="VRJ19" s="325"/>
      <c r="VRK19" s="325"/>
      <c r="VRL19" s="325"/>
      <c r="VRM19" s="325"/>
      <c r="VRN19" s="325"/>
      <c r="VRO19" s="325"/>
      <c r="VRP19" s="325"/>
      <c r="VRQ19" s="325"/>
      <c r="VRR19" s="325"/>
      <c r="VRS19" s="325"/>
      <c r="VRT19" s="325"/>
      <c r="VRU19" s="325"/>
      <c r="VRV19" s="325"/>
      <c r="VRW19" s="325"/>
      <c r="VRX19" s="325"/>
      <c r="VRY19" s="325"/>
      <c r="VRZ19" s="325"/>
      <c r="VSA19" s="325"/>
      <c r="VSB19" s="325"/>
      <c r="VSC19" s="325"/>
      <c r="VSD19" s="325"/>
      <c r="VSE19" s="325"/>
      <c r="VSF19" s="325"/>
      <c r="VSG19" s="325"/>
      <c r="VSH19" s="325"/>
      <c r="VSI19" s="325"/>
      <c r="VSJ19" s="325"/>
      <c r="VSK19" s="325"/>
      <c r="VSL19" s="325"/>
      <c r="VSM19" s="325"/>
      <c r="VSN19" s="325"/>
      <c r="VSO19" s="325"/>
      <c r="VSP19" s="325"/>
      <c r="VSQ19" s="325"/>
      <c r="VSR19" s="325"/>
      <c r="VSS19" s="325"/>
      <c r="VST19" s="325"/>
      <c r="VSU19" s="325"/>
      <c r="VSV19" s="325"/>
      <c r="VSW19" s="325"/>
      <c r="VSX19" s="325"/>
      <c r="VSY19" s="325"/>
      <c r="VSZ19" s="325"/>
      <c r="VTA19" s="325"/>
      <c r="VTB19" s="325"/>
      <c r="VTC19" s="325"/>
      <c r="VTD19" s="325"/>
      <c r="VTE19" s="325"/>
      <c r="VTF19" s="325"/>
      <c r="VTG19" s="325"/>
      <c r="VTH19" s="325"/>
      <c r="VTI19" s="325"/>
      <c r="VTJ19" s="325"/>
      <c r="VTK19" s="325"/>
      <c r="VTL19" s="325"/>
      <c r="VTM19" s="325"/>
      <c r="VTN19" s="325"/>
      <c r="VTO19" s="325"/>
      <c r="VTP19" s="325"/>
      <c r="VTQ19" s="325"/>
      <c r="VTR19" s="325"/>
      <c r="VTS19" s="325"/>
      <c r="VTT19" s="325"/>
      <c r="VTU19" s="325"/>
      <c r="VTV19" s="325"/>
      <c r="VTW19" s="325"/>
      <c r="VTX19" s="325"/>
      <c r="VTY19" s="325"/>
      <c r="VTZ19" s="325"/>
      <c r="VUA19" s="325"/>
      <c r="VUB19" s="325"/>
      <c r="VUC19" s="325"/>
      <c r="VUD19" s="325"/>
      <c r="VUE19" s="325"/>
      <c r="VUF19" s="325"/>
      <c r="VUG19" s="325"/>
      <c r="VUH19" s="325"/>
      <c r="VUI19" s="325"/>
      <c r="VUJ19" s="325"/>
      <c r="VUK19" s="325"/>
      <c r="VUL19" s="325"/>
      <c r="VUM19" s="325"/>
      <c r="VUN19" s="325"/>
      <c r="VUO19" s="325"/>
      <c r="VUP19" s="325"/>
      <c r="VUQ19" s="325"/>
      <c r="VUR19" s="325"/>
      <c r="VUS19" s="325"/>
      <c r="VUT19" s="325"/>
      <c r="VUU19" s="325"/>
      <c r="VUV19" s="325"/>
      <c r="VUW19" s="325"/>
      <c r="VUX19" s="325"/>
      <c r="VUY19" s="325"/>
      <c r="VUZ19" s="325"/>
      <c r="VVA19" s="325"/>
      <c r="VVB19" s="325"/>
      <c r="VVC19" s="325"/>
      <c r="VVD19" s="325"/>
      <c r="VVE19" s="325"/>
      <c r="VVF19" s="325"/>
      <c r="VVG19" s="325"/>
      <c r="VVH19" s="325"/>
      <c r="VVI19" s="325"/>
      <c r="VVJ19" s="325"/>
      <c r="VVK19" s="325"/>
      <c r="VVL19" s="325"/>
      <c r="VVM19" s="325"/>
      <c r="VVN19" s="325"/>
      <c r="VVO19" s="325"/>
      <c r="VVP19" s="325"/>
      <c r="VVQ19" s="325"/>
      <c r="VVR19" s="325"/>
      <c r="VVS19" s="325"/>
      <c r="VVT19" s="325"/>
      <c r="VVU19" s="325"/>
      <c r="VVV19" s="325"/>
      <c r="VVW19" s="325"/>
      <c r="VVX19" s="325"/>
      <c r="VVY19" s="325"/>
      <c r="VVZ19" s="325"/>
      <c r="VWA19" s="325"/>
      <c r="VWB19" s="325"/>
      <c r="VWC19" s="325"/>
      <c r="VWD19" s="325"/>
      <c r="VWE19" s="325"/>
      <c r="VWF19" s="325"/>
      <c r="VWG19" s="325"/>
      <c r="VWH19" s="325"/>
      <c r="VWI19" s="325"/>
      <c r="VWJ19" s="325"/>
      <c r="VWK19" s="325"/>
      <c r="VWL19" s="325"/>
      <c r="VWM19" s="325"/>
      <c r="VWN19" s="325"/>
      <c r="VWO19" s="325"/>
      <c r="VWP19" s="325"/>
      <c r="VWQ19" s="325"/>
      <c r="VWR19" s="325"/>
      <c r="VWS19" s="325"/>
      <c r="VWT19" s="325"/>
      <c r="VWU19" s="325"/>
      <c r="VWV19" s="325"/>
      <c r="VWW19" s="325"/>
      <c r="VWX19" s="325"/>
      <c r="VWY19" s="325"/>
      <c r="VWZ19" s="325"/>
      <c r="VXA19" s="325"/>
      <c r="VXB19" s="325"/>
      <c r="VXC19" s="325"/>
      <c r="VXD19" s="325"/>
      <c r="VXE19" s="325"/>
      <c r="VXF19" s="325"/>
      <c r="VXG19" s="325"/>
      <c r="VXH19" s="325"/>
      <c r="VXI19" s="325"/>
      <c r="VXJ19" s="325"/>
      <c r="VXK19" s="325"/>
      <c r="VXL19" s="325"/>
      <c r="VXM19" s="325"/>
      <c r="VXN19" s="325"/>
      <c r="VXO19" s="325"/>
      <c r="VXP19" s="325"/>
      <c r="VXQ19" s="325"/>
      <c r="VXR19" s="325"/>
      <c r="VXS19" s="325"/>
      <c r="VXT19" s="325"/>
      <c r="VXU19" s="325"/>
      <c r="VXV19" s="325"/>
      <c r="VXW19" s="325"/>
      <c r="VXX19" s="325"/>
      <c r="VXY19" s="325"/>
      <c r="VXZ19" s="325"/>
      <c r="VYA19" s="325"/>
      <c r="VYB19" s="325"/>
      <c r="VYC19" s="325"/>
      <c r="VYD19" s="325"/>
      <c r="VYE19" s="325"/>
      <c r="VYF19" s="325"/>
      <c r="VYG19" s="325"/>
      <c r="VYH19" s="325"/>
      <c r="VYI19" s="325"/>
      <c r="VYJ19" s="325"/>
      <c r="VYK19" s="325"/>
      <c r="VYL19" s="325"/>
      <c r="VYM19" s="325"/>
      <c r="VYN19" s="325"/>
      <c r="VYO19" s="325"/>
      <c r="VYP19" s="325"/>
      <c r="VYQ19" s="325"/>
      <c r="VYR19" s="325"/>
      <c r="VYS19" s="325"/>
      <c r="VYT19" s="325"/>
      <c r="VYU19" s="325"/>
      <c r="VYV19" s="325"/>
      <c r="VYW19" s="325"/>
      <c r="VYX19" s="325"/>
      <c r="VYY19" s="325"/>
      <c r="VYZ19" s="325"/>
      <c r="VZA19" s="325"/>
      <c r="VZB19" s="325"/>
      <c r="VZC19" s="325"/>
      <c r="VZD19" s="325"/>
      <c r="VZE19" s="325"/>
      <c r="VZF19" s="325"/>
      <c r="VZG19" s="325"/>
      <c r="VZH19" s="325"/>
      <c r="VZI19" s="325"/>
      <c r="VZJ19" s="325"/>
      <c r="VZK19" s="325"/>
      <c r="VZL19" s="325"/>
      <c r="VZM19" s="325"/>
      <c r="VZN19" s="325"/>
      <c r="VZO19" s="325"/>
      <c r="VZP19" s="325"/>
      <c r="VZQ19" s="325"/>
      <c r="VZR19" s="325"/>
      <c r="VZS19" s="325"/>
      <c r="VZT19" s="325"/>
      <c r="VZU19" s="325"/>
      <c r="VZV19" s="325"/>
      <c r="VZW19" s="325"/>
      <c r="VZX19" s="325"/>
      <c r="VZY19" s="325"/>
      <c r="VZZ19" s="325"/>
      <c r="WAA19" s="325"/>
      <c r="WAB19" s="325"/>
      <c r="WAC19" s="325"/>
      <c r="WAD19" s="325"/>
      <c r="WAE19" s="325"/>
      <c r="WAF19" s="325"/>
      <c r="WAG19" s="325"/>
      <c r="WAH19" s="325"/>
      <c r="WAI19" s="325"/>
      <c r="WAJ19" s="325"/>
      <c r="WAK19" s="325"/>
      <c r="WAL19" s="325"/>
      <c r="WAM19" s="325"/>
      <c r="WAN19" s="325"/>
      <c r="WAO19" s="325"/>
      <c r="WAP19" s="325"/>
      <c r="WAQ19" s="325"/>
      <c r="WAR19" s="325"/>
      <c r="WAS19" s="325"/>
      <c r="WAT19" s="325"/>
      <c r="WAU19" s="325"/>
      <c r="WAV19" s="325"/>
      <c r="WAW19" s="325"/>
      <c r="WAX19" s="325"/>
      <c r="WAY19" s="325"/>
      <c r="WAZ19" s="325"/>
      <c r="WBA19" s="325"/>
      <c r="WBB19" s="325"/>
      <c r="WBC19" s="325"/>
      <c r="WBD19" s="325"/>
      <c r="WBE19" s="325"/>
      <c r="WBF19" s="325"/>
      <c r="WBG19" s="325"/>
      <c r="WBH19" s="325"/>
      <c r="WBI19" s="325"/>
      <c r="WBJ19" s="325"/>
      <c r="WBK19" s="325"/>
      <c r="WBL19" s="325"/>
      <c r="WBM19" s="325"/>
      <c r="WBN19" s="325"/>
      <c r="WBO19" s="325"/>
      <c r="WBP19" s="325"/>
      <c r="WBQ19" s="325"/>
      <c r="WBR19" s="325"/>
      <c r="WBS19" s="325"/>
      <c r="WBT19" s="325"/>
      <c r="WBU19" s="325"/>
      <c r="WBV19" s="325"/>
      <c r="WBW19" s="325"/>
      <c r="WBX19" s="325"/>
      <c r="WBY19" s="325"/>
      <c r="WBZ19" s="325"/>
      <c r="WCA19" s="325"/>
      <c r="WCB19" s="325"/>
      <c r="WCC19" s="325"/>
      <c r="WCD19" s="325"/>
      <c r="WCE19" s="325"/>
      <c r="WCF19" s="325"/>
      <c r="WCG19" s="325"/>
      <c r="WCH19" s="325"/>
      <c r="WCI19" s="325"/>
      <c r="WCJ19" s="325"/>
      <c r="WCK19" s="325"/>
      <c r="WCL19" s="325"/>
      <c r="WCM19" s="325"/>
      <c r="WCN19" s="325"/>
      <c r="WCO19" s="325"/>
      <c r="WCP19" s="325"/>
      <c r="WCQ19" s="325"/>
      <c r="WCR19" s="325"/>
      <c r="WCS19" s="325"/>
      <c r="WCT19" s="325"/>
      <c r="WCU19" s="325"/>
      <c r="WCV19" s="325"/>
      <c r="WCW19" s="325"/>
      <c r="WCX19" s="325"/>
      <c r="WCY19" s="325"/>
      <c r="WCZ19" s="325"/>
      <c r="WDA19" s="325"/>
      <c r="WDB19" s="325"/>
      <c r="WDC19" s="325"/>
      <c r="WDD19" s="325"/>
      <c r="WDE19" s="325"/>
      <c r="WDF19" s="325"/>
      <c r="WDG19" s="325"/>
      <c r="WDH19" s="325"/>
      <c r="WDI19" s="325"/>
      <c r="WDJ19" s="325"/>
      <c r="WDK19" s="325"/>
      <c r="WDL19" s="325"/>
      <c r="WDM19" s="325"/>
      <c r="WDN19" s="325"/>
      <c r="WDO19" s="325"/>
      <c r="WDP19" s="325"/>
      <c r="WDQ19" s="325"/>
      <c r="WDR19" s="325"/>
      <c r="WDS19" s="325"/>
      <c r="WDT19" s="325"/>
      <c r="WDU19" s="325"/>
      <c r="WDV19" s="325"/>
      <c r="WDW19" s="325"/>
      <c r="WDX19" s="325"/>
      <c r="WDY19" s="325"/>
      <c r="WDZ19" s="325"/>
      <c r="WEA19" s="325"/>
      <c r="WEB19" s="325"/>
      <c r="WEC19" s="325"/>
      <c r="WED19" s="325"/>
      <c r="WEE19" s="325"/>
      <c r="WEF19" s="325"/>
      <c r="WEG19" s="325"/>
      <c r="WEH19" s="325"/>
      <c r="WEI19" s="325"/>
      <c r="WEJ19" s="325"/>
      <c r="WEK19" s="325"/>
      <c r="WEL19" s="325"/>
      <c r="WEM19" s="325"/>
      <c r="WEN19" s="325"/>
      <c r="WEO19" s="325"/>
      <c r="WEP19" s="325"/>
      <c r="WEQ19" s="325"/>
      <c r="WER19" s="325"/>
      <c r="WES19" s="325"/>
      <c r="WET19" s="325"/>
      <c r="WEU19" s="325"/>
      <c r="WEV19" s="325"/>
      <c r="WEW19" s="325"/>
      <c r="WEX19" s="325"/>
      <c r="WEY19" s="325"/>
      <c r="WEZ19" s="325"/>
      <c r="WFA19" s="325"/>
      <c r="WFB19" s="325"/>
      <c r="WFC19" s="325"/>
      <c r="WFD19" s="325"/>
      <c r="WFE19" s="325"/>
      <c r="WFF19" s="325"/>
      <c r="WFG19" s="325"/>
      <c r="WFH19" s="325"/>
      <c r="WFI19" s="325"/>
      <c r="WFJ19" s="325"/>
      <c r="WFK19" s="325"/>
      <c r="WFL19" s="325"/>
      <c r="WFM19" s="325"/>
      <c r="WFN19" s="325"/>
      <c r="WFO19" s="325"/>
      <c r="WFP19" s="325"/>
      <c r="WFQ19" s="325"/>
      <c r="WFR19" s="325"/>
      <c r="WFS19" s="325"/>
      <c r="WFT19" s="325"/>
      <c r="WFU19" s="325"/>
      <c r="WFV19" s="325"/>
      <c r="WFW19" s="325"/>
      <c r="WFX19" s="325"/>
      <c r="WFY19" s="325"/>
      <c r="WFZ19" s="325"/>
      <c r="WGA19" s="325"/>
      <c r="WGB19" s="325"/>
      <c r="WGC19" s="325"/>
      <c r="WGD19" s="325"/>
      <c r="WGE19" s="325"/>
      <c r="WGF19" s="325"/>
      <c r="WGG19" s="325"/>
      <c r="WGH19" s="325"/>
      <c r="WGI19" s="325"/>
      <c r="WGJ19" s="325"/>
      <c r="WGK19" s="325"/>
      <c r="WGL19" s="325"/>
      <c r="WGM19" s="325"/>
      <c r="WGN19" s="325"/>
      <c r="WGO19" s="325"/>
      <c r="WGP19" s="325"/>
      <c r="WGQ19" s="325"/>
      <c r="WGR19" s="325"/>
      <c r="WGS19" s="325"/>
      <c r="WGT19" s="325"/>
      <c r="WGU19" s="325"/>
      <c r="WGV19" s="325"/>
      <c r="WGW19" s="325"/>
      <c r="WGX19" s="325"/>
      <c r="WGY19" s="325"/>
      <c r="WGZ19" s="325"/>
      <c r="WHA19" s="325"/>
      <c r="WHB19" s="325"/>
      <c r="WHC19" s="325"/>
      <c r="WHD19" s="325"/>
      <c r="WHE19" s="325"/>
      <c r="WHF19" s="325"/>
      <c r="WHG19" s="325"/>
      <c r="WHH19" s="325"/>
      <c r="WHI19" s="325"/>
      <c r="WHJ19" s="325"/>
      <c r="WHK19" s="325"/>
      <c r="WHL19" s="325"/>
      <c r="WHM19" s="325"/>
      <c r="WHN19" s="325"/>
      <c r="WHO19" s="325"/>
      <c r="WHP19" s="325"/>
      <c r="WHQ19" s="325"/>
      <c r="WHR19" s="325"/>
      <c r="WHS19" s="325"/>
      <c r="WHT19" s="325"/>
      <c r="WHU19" s="325"/>
      <c r="WHV19" s="325"/>
      <c r="WHW19" s="325"/>
      <c r="WHX19" s="325"/>
      <c r="WHY19" s="325"/>
      <c r="WHZ19" s="325"/>
      <c r="WIA19" s="325"/>
      <c r="WIB19" s="325"/>
      <c r="WIC19" s="325"/>
      <c r="WID19" s="325"/>
      <c r="WIE19" s="325"/>
      <c r="WIF19" s="325"/>
      <c r="WIG19" s="325"/>
      <c r="WIH19" s="325"/>
      <c r="WII19" s="325"/>
      <c r="WIJ19" s="325"/>
      <c r="WIK19" s="325"/>
      <c r="WIL19" s="325"/>
      <c r="WIM19" s="325"/>
      <c r="WIN19" s="325"/>
      <c r="WIO19" s="325"/>
      <c r="WIP19" s="325"/>
      <c r="WIQ19" s="325"/>
      <c r="WIR19" s="325"/>
      <c r="WIS19" s="325"/>
      <c r="WIT19" s="325"/>
      <c r="WIU19" s="325"/>
      <c r="WIV19" s="325"/>
      <c r="WIW19" s="325"/>
      <c r="WIX19" s="325"/>
      <c r="WIY19" s="325"/>
      <c r="WIZ19" s="325"/>
      <c r="WJA19" s="325"/>
      <c r="WJB19" s="325"/>
      <c r="WJC19" s="325"/>
      <c r="WJD19" s="325"/>
      <c r="WJE19" s="325"/>
      <c r="WJF19" s="325"/>
      <c r="WJG19" s="325"/>
      <c r="WJH19" s="325"/>
      <c r="WJI19" s="325"/>
      <c r="WJJ19" s="325"/>
      <c r="WJK19" s="325"/>
      <c r="WJL19" s="325"/>
      <c r="WJM19" s="325"/>
      <c r="WJN19" s="325"/>
      <c r="WJO19" s="325"/>
      <c r="WJP19" s="325"/>
      <c r="WJQ19" s="325"/>
      <c r="WJR19" s="325"/>
      <c r="WJS19" s="325"/>
      <c r="WJT19" s="325"/>
      <c r="WJU19" s="325"/>
      <c r="WJV19" s="325"/>
      <c r="WJW19" s="325"/>
      <c r="WJX19" s="325"/>
      <c r="WJY19" s="325"/>
      <c r="WJZ19" s="325"/>
      <c r="WKA19" s="325"/>
      <c r="WKB19" s="325"/>
      <c r="WKC19" s="325"/>
      <c r="WKD19" s="325"/>
      <c r="WKE19" s="325"/>
      <c r="WKF19" s="325"/>
      <c r="WKG19" s="325"/>
      <c r="WKH19" s="325"/>
      <c r="WKI19" s="325"/>
      <c r="WKJ19" s="325"/>
      <c r="WKK19" s="325"/>
      <c r="WKL19" s="325"/>
      <c r="WKM19" s="325"/>
      <c r="WKN19" s="325"/>
      <c r="WKO19" s="325"/>
      <c r="WKP19" s="325"/>
      <c r="WKQ19" s="325"/>
      <c r="WKR19" s="325"/>
      <c r="WKS19" s="325"/>
      <c r="WKT19" s="325"/>
      <c r="WKU19" s="325"/>
      <c r="WKV19" s="325"/>
      <c r="WKW19" s="325"/>
      <c r="WKX19" s="325"/>
      <c r="WKY19" s="325"/>
      <c r="WKZ19" s="325"/>
      <c r="WLA19" s="325"/>
      <c r="WLB19" s="325"/>
      <c r="WLC19" s="325"/>
      <c r="WLD19" s="325"/>
      <c r="WLE19" s="325"/>
      <c r="WLF19" s="325"/>
      <c r="WLG19" s="325"/>
      <c r="WLH19" s="325"/>
      <c r="WLI19" s="325"/>
      <c r="WLJ19" s="325"/>
      <c r="WLK19" s="325"/>
      <c r="WLL19" s="325"/>
      <c r="WLM19" s="325"/>
      <c r="WLN19" s="325"/>
      <c r="WLO19" s="325"/>
      <c r="WLP19" s="325"/>
      <c r="WLQ19" s="325"/>
      <c r="WLR19" s="325"/>
      <c r="WLS19" s="325"/>
      <c r="WLT19" s="325"/>
      <c r="WLU19" s="325"/>
      <c r="WLV19" s="325"/>
      <c r="WLW19" s="325"/>
      <c r="WLX19" s="325"/>
      <c r="WLY19" s="325"/>
      <c r="WLZ19" s="325"/>
      <c r="WMA19" s="325"/>
      <c r="WMB19" s="325"/>
      <c r="WMC19" s="325"/>
      <c r="WMD19" s="325"/>
      <c r="WME19" s="325"/>
      <c r="WMF19" s="325"/>
      <c r="WMG19" s="325"/>
      <c r="WMH19" s="325"/>
      <c r="WMI19" s="325"/>
      <c r="WMJ19" s="325"/>
      <c r="WMK19" s="325"/>
      <c r="WML19" s="325"/>
      <c r="WMM19" s="325"/>
      <c r="WMN19" s="325"/>
      <c r="WMO19" s="325"/>
      <c r="WMP19" s="325"/>
      <c r="WMQ19" s="325"/>
      <c r="WMR19" s="325"/>
      <c r="WMS19" s="325"/>
      <c r="WMT19" s="325"/>
      <c r="WMU19" s="325"/>
      <c r="WMV19" s="325"/>
      <c r="WMW19" s="325"/>
      <c r="WMX19" s="325"/>
      <c r="WMY19" s="325"/>
      <c r="WMZ19" s="325"/>
      <c r="WNA19" s="325"/>
      <c r="WNB19" s="325"/>
      <c r="WNC19" s="325"/>
      <c r="WND19" s="325"/>
      <c r="WNE19" s="325"/>
      <c r="WNF19" s="325"/>
      <c r="WNG19" s="325"/>
      <c r="WNH19" s="325"/>
      <c r="WNI19" s="325"/>
      <c r="WNJ19" s="325"/>
      <c r="WNK19" s="325"/>
      <c r="WNL19" s="325"/>
      <c r="WNM19" s="325"/>
      <c r="WNN19" s="325"/>
      <c r="WNO19" s="325"/>
      <c r="WNP19" s="325"/>
      <c r="WNQ19" s="325"/>
      <c r="WNR19" s="325"/>
      <c r="WNS19" s="325"/>
      <c r="WNT19" s="325"/>
      <c r="WNU19" s="325"/>
      <c r="WNV19" s="325"/>
      <c r="WNW19" s="325"/>
      <c r="WNX19" s="325"/>
      <c r="WNY19" s="325"/>
      <c r="WNZ19" s="325"/>
      <c r="WOA19" s="325"/>
      <c r="WOB19" s="325"/>
      <c r="WOC19" s="325"/>
      <c r="WOD19" s="325"/>
      <c r="WOE19" s="325"/>
      <c r="WOF19" s="325"/>
      <c r="WOG19" s="325"/>
      <c r="WOH19" s="325"/>
      <c r="WOI19" s="325"/>
      <c r="WOJ19" s="325"/>
      <c r="WOK19" s="325"/>
      <c r="WOL19" s="325"/>
      <c r="WOM19" s="325"/>
      <c r="WON19" s="325"/>
      <c r="WOO19" s="325"/>
      <c r="WOP19" s="325"/>
      <c r="WOQ19" s="325"/>
      <c r="WOR19" s="325"/>
      <c r="WOS19" s="325"/>
      <c r="WOT19" s="325"/>
      <c r="WOU19" s="325"/>
      <c r="WOV19" s="325"/>
      <c r="WOW19" s="325"/>
      <c r="WOX19" s="325"/>
      <c r="WOY19" s="325"/>
      <c r="WOZ19" s="325"/>
      <c r="WPA19" s="325"/>
      <c r="WPB19" s="325"/>
      <c r="WPC19" s="325"/>
      <c r="WPD19" s="325"/>
      <c r="WPE19" s="325"/>
      <c r="WPF19" s="325"/>
      <c r="WPG19" s="325"/>
      <c r="WPH19" s="325"/>
      <c r="WPI19" s="325"/>
      <c r="WPJ19" s="325"/>
      <c r="WPK19" s="325"/>
      <c r="WPL19" s="325"/>
      <c r="WPM19" s="325"/>
      <c r="WPN19" s="325"/>
      <c r="WPO19" s="325"/>
      <c r="WPP19" s="325"/>
      <c r="WPQ19" s="325"/>
      <c r="WPR19" s="325"/>
      <c r="WPS19" s="325"/>
      <c r="WPT19" s="325"/>
      <c r="WPU19" s="325"/>
      <c r="WPV19" s="325"/>
      <c r="WPW19" s="325"/>
      <c r="WPX19" s="325"/>
      <c r="WPY19" s="325"/>
      <c r="WPZ19" s="325"/>
      <c r="WQA19" s="325"/>
      <c r="WQB19" s="325"/>
      <c r="WQC19" s="325"/>
      <c r="WQD19" s="325"/>
      <c r="WQE19" s="325"/>
      <c r="WQF19" s="325"/>
      <c r="WQG19" s="325"/>
      <c r="WQH19" s="325"/>
      <c r="WQI19" s="325"/>
      <c r="WQJ19" s="325"/>
      <c r="WQK19" s="325"/>
      <c r="WQL19" s="325"/>
      <c r="WQM19" s="325"/>
      <c r="WQN19" s="325"/>
      <c r="WQO19" s="325"/>
      <c r="WQP19" s="325"/>
      <c r="WQQ19" s="325"/>
      <c r="WQR19" s="325"/>
      <c r="WQS19" s="325"/>
      <c r="WQT19" s="325"/>
      <c r="WQU19" s="325"/>
      <c r="WQV19" s="325"/>
      <c r="WQW19" s="325"/>
      <c r="WQX19" s="325"/>
      <c r="WQY19" s="325"/>
      <c r="WQZ19" s="325"/>
      <c r="WRA19" s="325"/>
      <c r="WRB19" s="325"/>
      <c r="WRC19" s="325"/>
      <c r="WRD19" s="325"/>
      <c r="WRE19" s="325"/>
      <c r="WRF19" s="325"/>
      <c r="WRG19" s="325"/>
      <c r="WRH19" s="325"/>
      <c r="WRI19" s="325"/>
      <c r="WRJ19" s="325"/>
      <c r="WRK19" s="325"/>
      <c r="WRL19" s="325"/>
      <c r="WRM19" s="325"/>
      <c r="WRN19" s="325"/>
      <c r="WRO19" s="325"/>
      <c r="WRP19" s="325"/>
      <c r="WRQ19" s="325"/>
      <c r="WRR19" s="325"/>
      <c r="WRS19" s="325"/>
      <c r="WRT19" s="325"/>
      <c r="WRU19" s="325"/>
      <c r="WRV19" s="325"/>
      <c r="WRW19" s="325"/>
      <c r="WRX19" s="325"/>
      <c r="WRY19" s="325"/>
      <c r="WRZ19" s="325"/>
      <c r="WSA19" s="325"/>
      <c r="WSB19" s="325"/>
      <c r="WSC19" s="325"/>
      <c r="WSD19" s="325"/>
      <c r="WSE19" s="325"/>
      <c r="WSF19" s="325"/>
      <c r="WSG19" s="325"/>
      <c r="WSH19" s="325"/>
      <c r="WSI19" s="325"/>
      <c r="WSJ19" s="325"/>
      <c r="WSK19" s="325"/>
      <c r="WSL19" s="325"/>
      <c r="WSM19" s="325"/>
      <c r="WSN19" s="325"/>
      <c r="WSO19" s="325"/>
      <c r="WSP19" s="325"/>
      <c r="WSQ19" s="325"/>
      <c r="WSR19" s="325"/>
      <c r="WSS19" s="325"/>
      <c r="WST19" s="325"/>
      <c r="WSU19" s="325"/>
      <c r="WSV19" s="325"/>
      <c r="WSW19" s="325"/>
      <c r="WSX19" s="325"/>
      <c r="WSY19" s="325"/>
      <c r="WSZ19" s="325"/>
      <c r="WTA19" s="325"/>
      <c r="WTB19" s="325"/>
      <c r="WTC19" s="325"/>
      <c r="WTD19" s="325"/>
      <c r="WTE19" s="325"/>
      <c r="WTF19" s="325"/>
      <c r="WTG19" s="325"/>
      <c r="WTH19" s="325"/>
      <c r="WTI19" s="325"/>
      <c r="WTJ19" s="325"/>
      <c r="WTK19" s="325"/>
      <c r="WTL19" s="325"/>
      <c r="WTM19" s="325"/>
      <c r="WTN19" s="325"/>
      <c r="WTO19" s="325"/>
      <c r="WTP19" s="325"/>
      <c r="WTQ19" s="325"/>
      <c r="WTR19" s="325"/>
      <c r="WTS19" s="325"/>
      <c r="WTT19" s="325"/>
      <c r="WTU19" s="325"/>
      <c r="WTV19" s="325"/>
      <c r="WTW19" s="325"/>
      <c r="WTX19" s="325"/>
      <c r="WTY19" s="325"/>
      <c r="WTZ19" s="325"/>
      <c r="WUA19" s="325"/>
      <c r="WUB19" s="325"/>
      <c r="WUC19" s="325"/>
      <c r="WUD19" s="325"/>
      <c r="WUE19" s="325"/>
      <c r="WUF19" s="325"/>
      <c r="WUG19" s="325"/>
      <c r="WUH19" s="325"/>
      <c r="WUI19" s="325"/>
      <c r="WUJ19" s="325"/>
      <c r="WUK19" s="325"/>
      <c r="WUL19" s="325"/>
      <c r="WUM19" s="325"/>
      <c r="WUN19" s="325"/>
      <c r="WUO19" s="325"/>
      <c r="WUP19" s="325"/>
      <c r="WUQ19" s="325"/>
      <c r="WUR19" s="325"/>
      <c r="WUS19" s="325"/>
      <c r="WUT19" s="325"/>
      <c r="WUU19" s="325"/>
      <c r="WUV19" s="325"/>
      <c r="WUW19" s="325"/>
      <c r="WUX19" s="325"/>
      <c r="WUY19" s="325"/>
      <c r="WUZ19" s="325"/>
      <c r="WVA19" s="325"/>
      <c r="WVB19" s="325"/>
      <c r="WVC19" s="325"/>
      <c r="WVD19" s="325"/>
      <c r="WVE19" s="325"/>
      <c r="WVF19" s="325"/>
      <c r="WVG19" s="325"/>
      <c r="WVH19" s="325"/>
      <c r="WVI19" s="325"/>
      <c r="WVJ19" s="325"/>
      <c r="WVK19" s="325"/>
      <c r="WVL19" s="325"/>
      <c r="WVM19" s="325"/>
      <c r="WVN19" s="325"/>
      <c r="WVO19" s="325"/>
      <c r="WVP19" s="325"/>
      <c r="WVQ19" s="325"/>
      <c r="WVR19" s="325"/>
      <c r="WVS19" s="325"/>
      <c r="WVT19" s="325"/>
      <c r="WVU19" s="325"/>
      <c r="WVV19" s="325"/>
      <c r="WVW19" s="325"/>
      <c r="WVX19" s="325"/>
      <c r="WVY19" s="325"/>
      <c r="WVZ19" s="325"/>
      <c r="WWA19" s="325"/>
      <c r="WWB19" s="325"/>
      <c r="WWC19" s="325"/>
      <c r="WWD19" s="325"/>
      <c r="WWE19" s="325"/>
      <c r="WWF19" s="325"/>
      <c r="WWG19" s="325"/>
      <c r="WWH19" s="325"/>
      <c r="WWI19" s="325"/>
      <c r="WWJ19" s="325"/>
      <c r="WWK19" s="325"/>
      <c r="WWL19" s="325"/>
      <c r="WWM19" s="325"/>
      <c r="WWN19" s="325"/>
      <c r="WWO19" s="325"/>
      <c r="WWP19" s="325"/>
      <c r="WWQ19" s="325"/>
      <c r="WWR19" s="325"/>
      <c r="WWS19" s="325"/>
      <c r="WWT19" s="325"/>
      <c r="WWU19" s="325"/>
      <c r="WWV19" s="325"/>
      <c r="WWW19" s="325"/>
      <c r="WWX19" s="325"/>
      <c r="WWY19" s="325"/>
      <c r="WWZ19" s="325"/>
      <c r="WXA19" s="325"/>
      <c r="WXB19" s="325"/>
      <c r="WXC19" s="325"/>
      <c r="WXD19" s="325"/>
      <c r="WXE19" s="325"/>
      <c r="WXF19" s="325"/>
      <c r="WXG19" s="325"/>
      <c r="WXH19" s="325"/>
      <c r="WXI19" s="325"/>
      <c r="WXJ19" s="325"/>
      <c r="WXK19" s="325"/>
      <c r="WXL19" s="325"/>
      <c r="WXM19" s="325"/>
      <c r="WXN19" s="325"/>
      <c r="WXO19" s="325"/>
      <c r="WXP19" s="325"/>
      <c r="WXQ19" s="325"/>
      <c r="WXR19" s="325"/>
      <c r="WXS19" s="325"/>
      <c r="WXT19" s="325"/>
      <c r="WXU19" s="325"/>
      <c r="WXV19" s="325"/>
      <c r="WXW19" s="325"/>
      <c r="WXX19" s="325"/>
      <c r="WXY19" s="325"/>
      <c r="WXZ19" s="325"/>
      <c r="WYA19" s="325"/>
      <c r="WYB19" s="325"/>
      <c r="WYC19" s="325"/>
      <c r="WYD19" s="325"/>
      <c r="WYE19" s="325"/>
      <c r="WYF19" s="325"/>
      <c r="WYG19" s="325"/>
      <c r="WYH19" s="325"/>
      <c r="WYI19" s="325"/>
      <c r="WYJ19" s="325"/>
      <c r="WYK19" s="325"/>
      <c r="WYL19" s="325"/>
      <c r="WYM19" s="325"/>
      <c r="WYN19" s="325"/>
      <c r="WYO19" s="325"/>
      <c r="WYP19" s="325"/>
      <c r="WYQ19" s="325"/>
      <c r="WYR19" s="325"/>
      <c r="WYS19" s="325"/>
      <c r="WYT19" s="325"/>
      <c r="WYU19" s="325"/>
      <c r="WYV19" s="325"/>
      <c r="WYW19" s="325"/>
      <c r="WYX19" s="325"/>
      <c r="WYY19" s="325"/>
      <c r="WYZ19" s="325"/>
      <c r="WZA19" s="325"/>
      <c r="WZB19" s="325"/>
      <c r="WZC19" s="325"/>
      <c r="WZD19" s="325"/>
      <c r="WZE19" s="325"/>
      <c r="WZF19" s="325"/>
      <c r="WZG19" s="325"/>
      <c r="WZH19" s="325"/>
      <c r="WZI19" s="325"/>
      <c r="WZJ19" s="325"/>
      <c r="WZK19" s="325"/>
      <c r="WZL19" s="325"/>
      <c r="WZM19" s="325"/>
      <c r="WZN19" s="325"/>
      <c r="WZO19" s="325"/>
      <c r="WZP19" s="325"/>
      <c r="WZQ19" s="325"/>
      <c r="WZR19" s="325"/>
      <c r="WZS19" s="325"/>
      <c r="WZT19" s="325"/>
      <c r="WZU19" s="325"/>
      <c r="WZV19" s="325"/>
      <c r="WZW19" s="325"/>
      <c r="WZX19" s="325"/>
      <c r="WZY19" s="325"/>
      <c r="WZZ19" s="325"/>
      <c r="XAA19" s="325"/>
      <c r="XAB19" s="325"/>
      <c r="XAC19" s="325"/>
      <c r="XAD19" s="325"/>
      <c r="XAE19" s="325"/>
      <c r="XAF19" s="325"/>
      <c r="XAG19" s="325"/>
      <c r="XAH19" s="325"/>
      <c r="XAI19" s="325"/>
      <c r="XAJ19" s="325"/>
      <c r="XAK19" s="325"/>
      <c r="XAL19" s="325"/>
      <c r="XAM19" s="325"/>
      <c r="XAN19" s="325"/>
      <c r="XAO19" s="325"/>
      <c r="XAP19" s="325"/>
      <c r="XAQ19" s="325"/>
      <c r="XAR19" s="325"/>
      <c r="XAS19" s="325"/>
      <c r="XAT19" s="325"/>
      <c r="XAU19" s="325"/>
      <c r="XAV19" s="325"/>
      <c r="XAW19" s="325"/>
      <c r="XAX19" s="325"/>
      <c r="XAY19" s="325"/>
      <c r="XAZ19" s="325"/>
      <c r="XBA19" s="325"/>
      <c r="XBB19" s="325"/>
      <c r="XBC19" s="325"/>
      <c r="XBD19" s="325"/>
      <c r="XBE19" s="325"/>
      <c r="XBF19" s="325"/>
      <c r="XBG19" s="325"/>
      <c r="XBH19" s="325"/>
      <c r="XBI19" s="325"/>
      <c r="XBJ19" s="325"/>
      <c r="XBK19" s="325"/>
      <c r="XBL19" s="325"/>
      <c r="XBM19" s="325"/>
      <c r="XBN19" s="325"/>
      <c r="XBO19" s="325"/>
      <c r="XBP19" s="325"/>
      <c r="XBQ19" s="325"/>
      <c r="XBR19" s="325"/>
      <c r="XBS19" s="325"/>
      <c r="XBT19" s="325"/>
      <c r="XBU19" s="325"/>
      <c r="XBV19" s="325"/>
      <c r="XBW19" s="325"/>
      <c r="XBX19" s="325"/>
      <c r="XBY19" s="325"/>
      <c r="XBZ19" s="325"/>
      <c r="XCA19" s="325"/>
      <c r="XCB19" s="325"/>
      <c r="XCC19" s="325"/>
      <c r="XCD19" s="325"/>
      <c r="XCE19" s="325"/>
      <c r="XCF19" s="325"/>
      <c r="XCG19" s="325"/>
      <c r="XCH19" s="325"/>
      <c r="XCI19" s="325"/>
      <c r="XCJ19" s="325"/>
      <c r="XCK19" s="325"/>
      <c r="XCL19" s="325"/>
      <c r="XCM19" s="325"/>
      <c r="XCN19" s="325"/>
      <c r="XCO19" s="325"/>
      <c r="XCP19" s="325"/>
      <c r="XCQ19" s="325"/>
      <c r="XCR19" s="325"/>
      <c r="XCS19" s="325"/>
      <c r="XCT19" s="325"/>
      <c r="XCU19" s="325"/>
      <c r="XCV19" s="325"/>
      <c r="XCW19" s="325"/>
      <c r="XCX19" s="325"/>
      <c r="XCY19" s="325"/>
      <c r="XCZ19" s="325"/>
      <c r="XDA19" s="325"/>
      <c r="XDB19" s="325"/>
      <c r="XDC19" s="325"/>
      <c r="XDD19" s="325"/>
      <c r="XDE19" s="325"/>
      <c r="XDF19" s="325"/>
      <c r="XDG19" s="325"/>
      <c r="XDH19" s="325"/>
      <c r="XDI19" s="325"/>
      <c r="XDJ19" s="325"/>
      <c r="XDK19" s="325"/>
      <c r="XDL19" s="325"/>
      <c r="XDM19" s="325"/>
      <c r="XDN19" s="325"/>
      <c r="XDO19" s="325"/>
      <c r="XDP19" s="325"/>
      <c r="XDQ19" s="325"/>
      <c r="XDR19" s="325"/>
      <c r="XDS19" s="325"/>
      <c r="XDT19" s="325"/>
      <c r="XDU19" s="325"/>
      <c r="XDV19" s="325"/>
      <c r="XDW19" s="325"/>
      <c r="XDX19" s="325"/>
      <c r="XDY19" s="325"/>
      <c r="XDZ19" s="325"/>
      <c r="XEA19" s="325"/>
      <c r="XEB19" s="325"/>
      <c r="XEC19" s="325"/>
      <c r="XED19" s="325"/>
      <c r="XEE19" s="325"/>
      <c r="XEF19" s="325"/>
      <c r="XEG19" s="325"/>
      <c r="XEH19" s="325"/>
      <c r="XEI19" s="325"/>
      <c r="XEJ19" s="325"/>
      <c r="XEK19" s="325"/>
      <c r="XEL19" s="325"/>
      <c r="XEM19" s="325"/>
      <c r="XEN19" s="325"/>
      <c r="XEO19" s="325"/>
      <c r="XEP19" s="325"/>
      <c r="XEQ19" s="325"/>
      <c r="XER19" s="325"/>
      <c r="XES19" s="325"/>
      <c r="XET19" s="325"/>
      <c r="XEU19" s="325"/>
      <c r="XEV19" s="325"/>
      <c r="XEW19" s="325"/>
      <c r="XEX19" s="325"/>
      <c r="XEY19" s="325"/>
      <c r="XEZ19" s="325"/>
      <c r="XFA19" s="325"/>
      <c r="XFB19" s="325"/>
      <c r="XFC19" s="325"/>
      <c r="XFD19" s="325"/>
    </row>
  </sheetData>
  <printOptions horizontalCentered="1"/>
  <pageMargins left="0.196527777777778" right="0.196527777777778" top="0.60625" bottom="0.60625" header="0.5" footer="0.5"/>
  <pageSetup paperSize="9" orientation="landscape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9"/>
  <sheetViews>
    <sheetView workbookViewId="0">
      <selection activeCell="K9" sqref="K9"/>
    </sheetView>
  </sheetViews>
  <sheetFormatPr defaultColWidth="8.73451327433628" defaultRowHeight="15.65"/>
  <cols>
    <col min="1" max="1" width="32.7433628318584" style="2" customWidth="1"/>
    <col min="2" max="2" width="13.8318584070796" style="2" customWidth="1"/>
    <col min="3" max="3" width="13.2743362831858" style="2" customWidth="1"/>
    <col min="4" max="4" width="14.4867256637168" style="2" customWidth="1"/>
    <col min="5" max="5" width="17.3628318584071" style="2" customWidth="1"/>
    <col min="6" max="6" width="19.2477876106195" style="3" customWidth="1"/>
    <col min="7" max="7" width="24.5575221238938" style="3" customWidth="1"/>
    <col min="8" max="254" width="8.73451327433628" style="2" customWidth="1"/>
    <col min="255" max="255" width="8.73451327433628" style="4"/>
    <col min="256" max="16384" width="8.73451327433628" style="1"/>
  </cols>
  <sheetData>
    <row r="1" s="1" customFormat="1" ht="20.05" customHeight="1" spans="1:255">
      <c r="A1" s="5" t="s">
        <v>1167</v>
      </c>
      <c r="B1" s="6"/>
      <c r="C1" s="6"/>
      <c r="D1" s="6"/>
      <c r="E1" s="6"/>
      <c r="F1" s="7"/>
      <c r="G1" s="7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4"/>
    </row>
    <row r="2" s="1" customFormat="1" ht="33" customHeight="1" spans="1:255">
      <c r="A2" s="8" t="s">
        <v>1168</v>
      </c>
      <c r="B2" s="8"/>
      <c r="C2" s="8"/>
      <c r="D2" s="8"/>
      <c r="E2" s="8"/>
      <c r="F2" s="8"/>
      <c r="G2" s="8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4"/>
    </row>
    <row r="3" s="1" customFormat="1" ht="17.1" customHeight="1" spans="1:255">
      <c r="A3" s="6"/>
      <c r="B3" s="6"/>
      <c r="C3" s="6"/>
      <c r="D3" s="6"/>
      <c r="E3" s="6"/>
      <c r="F3" s="7"/>
      <c r="G3" s="9" t="s">
        <v>23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4"/>
    </row>
    <row r="4" s="1" customFormat="1" ht="35" customHeight="1" spans="1:255">
      <c r="A4" s="10" t="s">
        <v>926</v>
      </c>
      <c r="B4" s="10" t="s">
        <v>980</v>
      </c>
      <c r="C4" s="10" t="s">
        <v>1169</v>
      </c>
      <c r="D4" s="10" t="s">
        <v>1170</v>
      </c>
      <c r="E4" s="10" t="s">
        <v>980</v>
      </c>
      <c r="F4" s="10" t="s">
        <v>1171</v>
      </c>
      <c r="G4" s="10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4"/>
    </row>
    <row r="5" s="1" customFormat="1" ht="33.05" customHeight="1" spans="1:255">
      <c r="A5" s="10"/>
      <c r="B5" s="10"/>
      <c r="C5" s="10"/>
      <c r="D5" s="10"/>
      <c r="E5" s="10"/>
      <c r="F5" s="10" t="s">
        <v>1172</v>
      </c>
      <c r="G5" s="10" t="s">
        <v>1173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4"/>
    </row>
    <row r="6" s="1" customFormat="1" ht="27.7" customHeight="1" spans="1:255">
      <c r="A6" s="10" t="s">
        <v>110</v>
      </c>
      <c r="B6" s="11">
        <f>SUM(C6:E6)</f>
        <v>643</v>
      </c>
      <c r="C6" s="12">
        <v>9</v>
      </c>
      <c r="D6" s="12">
        <v>65</v>
      </c>
      <c r="E6" s="11">
        <f>SUM(F6:G6)</f>
        <v>569</v>
      </c>
      <c r="F6" s="11">
        <v>65</v>
      </c>
      <c r="G6" s="11">
        <v>504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4"/>
    </row>
    <row r="7" s="1" customFormat="1" ht="27.7" customHeight="1" spans="1:255">
      <c r="A7" s="10" t="s">
        <v>1137</v>
      </c>
      <c r="B7" s="11">
        <f>SUM(C7:E7)</f>
        <v>771.1</v>
      </c>
      <c r="C7" s="11"/>
      <c r="D7" s="11">
        <v>51.1</v>
      </c>
      <c r="E7" s="11">
        <f>SUM(F7:G7)</f>
        <v>720</v>
      </c>
      <c r="F7" s="11">
        <v>116.7</v>
      </c>
      <c r="G7" s="11">
        <v>603.3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4"/>
    </row>
    <row r="8" s="1" customFormat="1" ht="27.7" customHeight="1" spans="1:255">
      <c r="A8" s="10" t="s">
        <v>1174</v>
      </c>
      <c r="B8" s="11">
        <f t="shared" ref="B8:G8" si="0">B7-B6</f>
        <v>128.1</v>
      </c>
      <c r="C8" s="11">
        <f t="shared" si="0"/>
        <v>-9</v>
      </c>
      <c r="D8" s="11">
        <f t="shared" si="0"/>
        <v>-13.9</v>
      </c>
      <c r="E8" s="11">
        <f t="shared" si="0"/>
        <v>151</v>
      </c>
      <c r="F8" s="11">
        <f t="shared" si="0"/>
        <v>51.7</v>
      </c>
      <c r="G8" s="11">
        <f t="shared" si="0"/>
        <v>99.3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4"/>
    </row>
    <row r="9" s="1" customFormat="1" ht="27.7" customHeight="1" spans="1:255">
      <c r="A9" s="10" t="s">
        <v>1175</v>
      </c>
      <c r="B9" s="13">
        <f t="shared" ref="B9:G9" si="1">B8/B6</f>
        <v>0.199222395023328</v>
      </c>
      <c r="C9" s="13">
        <f t="shared" si="1"/>
        <v>-1</v>
      </c>
      <c r="D9" s="13">
        <f t="shared" si="1"/>
        <v>-0.213846153846154</v>
      </c>
      <c r="E9" s="13">
        <f t="shared" si="1"/>
        <v>0.265377855887522</v>
      </c>
      <c r="F9" s="13"/>
      <c r="G9" s="13">
        <f t="shared" si="1"/>
        <v>0.197023809523809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4"/>
    </row>
    <row r="10" s="1" customFormat="1" ht="17.5" spans="1:255">
      <c r="A10" s="14"/>
      <c r="B10" s="15"/>
      <c r="C10" s="15"/>
      <c r="D10" s="15"/>
      <c r="E10" s="2"/>
      <c r="F10" s="3"/>
      <c r="G10" s="3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4"/>
    </row>
    <row r="18" ht="38" customHeight="1" spans="1:8">
      <c r="A18" s="16"/>
      <c r="B18" s="16"/>
      <c r="C18" s="16"/>
      <c r="D18" s="16"/>
      <c r="E18" s="16"/>
      <c r="F18" s="17"/>
      <c r="G18" s="17"/>
      <c r="H18" s="16"/>
    </row>
    <row r="19" ht="34" customHeight="1" spans="1:8">
      <c r="A19" s="16"/>
      <c r="B19" s="16"/>
      <c r="C19" s="16"/>
      <c r="D19" s="16"/>
      <c r="E19" s="16"/>
      <c r="F19" s="17"/>
      <c r="G19" s="17"/>
      <c r="H19" s="16"/>
    </row>
  </sheetData>
  <mergeCells count="7">
    <mergeCell ref="A2:G2"/>
    <mergeCell ref="F4:G4"/>
    <mergeCell ref="A4:A5"/>
    <mergeCell ref="B4:B5"/>
    <mergeCell ref="C4:C5"/>
    <mergeCell ref="D4:D5"/>
    <mergeCell ref="E4:E5"/>
  </mergeCells>
  <printOptions horizontalCentered="1"/>
  <pageMargins left="0.357638888888889" right="0.35763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topLeftCell="A18" workbookViewId="0">
      <selection activeCell="J8" sqref="J8"/>
    </sheetView>
  </sheetViews>
  <sheetFormatPr defaultColWidth="9.95575221238938" defaultRowHeight="14.4" outlineLevelCol="7"/>
  <cols>
    <col min="1" max="1" width="38.2477876106195" style="18" customWidth="1"/>
    <col min="2" max="2" width="13.5044247787611" style="18" customWidth="1"/>
    <col min="3" max="4" width="15.5044247787611" style="18" customWidth="1"/>
    <col min="5" max="5" width="14.1238938053097" style="18" customWidth="1"/>
    <col min="6" max="6" width="13.1238938053097" style="18" customWidth="1"/>
    <col min="7" max="7" width="15.2477876106195" style="18" customWidth="1"/>
    <col min="8" max="16384" width="9.95575221238938" style="18"/>
  </cols>
  <sheetData>
    <row r="1" s="18" customFormat="1" ht="17.5" spans="1:7">
      <c r="A1" s="303" t="s">
        <v>21</v>
      </c>
      <c r="B1" s="304"/>
      <c r="C1" s="197"/>
      <c r="D1" s="197"/>
      <c r="E1" s="197"/>
      <c r="F1" s="197"/>
      <c r="G1" s="197"/>
    </row>
    <row r="2" s="18" customFormat="1" ht="28.2" customHeight="1" spans="1:7">
      <c r="A2" s="213" t="s">
        <v>22</v>
      </c>
      <c r="B2" s="213"/>
      <c r="C2" s="213"/>
      <c r="D2" s="213"/>
      <c r="E2" s="213"/>
      <c r="F2" s="213"/>
      <c r="G2" s="213"/>
    </row>
    <row r="3" s="18" customFormat="1" ht="15.65" spans="1:7">
      <c r="A3" s="198"/>
      <c r="B3" s="198"/>
      <c r="C3" s="198"/>
      <c r="D3" s="198"/>
      <c r="E3" s="198"/>
      <c r="F3" s="198"/>
      <c r="G3" s="305" t="s">
        <v>23</v>
      </c>
    </row>
    <row r="4" s="19" customFormat="1" ht="35.7" customHeight="1" spans="1:7">
      <c r="A4" s="23" t="s">
        <v>24</v>
      </c>
      <c r="B4" s="159" t="s">
        <v>25</v>
      </c>
      <c r="C4" s="160"/>
      <c r="D4" s="160"/>
      <c r="E4" s="159" t="s">
        <v>26</v>
      </c>
      <c r="F4" s="159" t="s">
        <v>27</v>
      </c>
      <c r="G4" s="160"/>
    </row>
    <row r="5" s="19" customFormat="1" ht="36.35" customHeight="1" spans="1:7">
      <c r="A5" s="23"/>
      <c r="B5" s="23" t="s">
        <v>28</v>
      </c>
      <c r="C5" s="23" t="s">
        <v>29</v>
      </c>
      <c r="D5" s="23" t="s">
        <v>30</v>
      </c>
      <c r="E5" s="160"/>
      <c r="F5" s="23" t="s">
        <v>31</v>
      </c>
      <c r="G5" s="23" t="s">
        <v>32</v>
      </c>
    </row>
    <row r="6" s="19" customFormat="1" ht="26.95" customHeight="1" spans="1:7">
      <c r="A6" s="306" t="s">
        <v>33</v>
      </c>
      <c r="B6" s="300">
        <f>B7+B19+B20</f>
        <v>89430</v>
      </c>
      <c r="C6" s="300">
        <f>C7+C19+C20</f>
        <v>80510</v>
      </c>
      <c r="D6" s="300">
        <f>D7+D19+D20</f>
        <v>84935</v>
      </c>
      <c r="E6" s="300">
        <f>SUM(E7,E19,E20)</f>
        <v>84230</v>
      </c>
      <c r="F6" s="27">
        <f>D6/C6</f>
        <v>1.05496211650727</v>
      </c>
      <c r="G6" s="27">
        <f>D6/E6-1</f>
        <v>0.00836993945150177</v>
      </c>
    </row>
    <row r="7" s="19" customFormat="1" ht="21" customHeight="1" spans="1:7">
      <c r="A7" s="306" t="s">
        <v>34</v>
      </c>
      <c r="B7" s="300">
        <f>SUM(B8:B18)</f>
        <v>56400</v>
      </c>
      <c r="C7" s="300">
        <f>SUM(C8:C18)</f>
        <v>56400</v>
      </c>
      <c r="D7" s="300">
        <f>SUM(D8:D18)</f>
        <v>41402</v>
      </c>
      <c r="E7" s="300">
        <f>SUM(E8:E18)</f>
        <v>40468</v>
      </c>
      <c r="F7" s="27">
        <f t="shared" ref="F7:F33" si="0">D7/C7</f>
        <v>0.734078014184397</v>
      </c>
      <c r="G7" s="27">
        <f t="shared" ref="G7:G33" si="1">D7/E7-1</f>
        <v>0.0230799644163289</v>
      </c>
    </row>
    <row r="8" s="19" customFormat="1" ht="21" customHeight="1" spans="1:7">
      <c r="A8" s="307" t="s">
        <v>35</v>
      </c>
      <c r="B8" s="300">
        <f>20350+190</f>
        <v>20540</v>
      </c>
      <c r="C8" s="300">
        <f>20350+190</f>
        <v>20540</v>
      </c>
      <c r="D8" s="300">
        <v>16384</v>
      </c>
      <c r="E8" s="300">
        <v>19166</v>
      </c>
      <c r="F8" s="27">
        <f t="shared" si="0"/>
        <v>0.797663096397274</v>
      </c>
      <c r="G8" s="27">
        <f t="shared" si="1"/>
        <v>-0.145152874882605</v>
      </c>
    </row>
    <row r="9" s="19" customFormat="1" ht="21" customHeight="1" spans="1:7">
      <c r="A9" s="307" t="s">
        <v>36</v>
      </c>
      <c r="B9" s="300"/>
      <c r="C9" s="300"/>
      <c r="D9" s="300">
        <v>44</v>
      </c>
      <c r="E9" s="300">
        <v>107</v>
      </c>
      <c r="F9" s="27"/>
      <c r="G9" s="27">
        <f t="shared" si="1"/>
        <v>-0.588785046728972</v>
      </c>
    </row>
    <row r="10" s="19" customFormat="1" ht="21" customHeight="1" spans="1:7">
      <c r="A10" s="307" t="s">
        <v>37</v>
      </c>
      <c r="B10" s="300">
        <f>3580+690</f>
        <v>4270</v>
      </c>
      <c r="C10" s="300">
        <f>3580+690</f>
        <v>4270</v>
      </c>
      <c r="D10" s="300">
        <v>4029</v>
      </c>
      <c r="E10" s="300">
        <v>3754</v>
      </c>
      <c r="F10" s="27">
        <f t="shared" si="0"/>
        <v>0.943559718969555</v>
      </c>
      <c r="G10" s="27">
        <f t="shared" si="1"/>
        <v>0.0732551944592434</v>
      </c>
    </row>
    <row r="11" s="19" customFormat="1" ht="21" customHeight="1" spans="1:7">
      <c r="A11" s="307" t="s">
        <v>38</v>
      </c>
      <c r="B11" s="300">
        <v>8820</v>
      </c>
      <c r="C11" s="300">
        <v>8820</v>
      </c>
      <c r="D11" s="300">
        <v>4805</v>
      </c>
      <c r="E11" s="300">
        <v>4895</v>
      </c>
      <c r="F11" s="27">
        <f t="shared" si="0"/>
        <v>0.544784580498866</v>
      </c>
      <c r="G11" s="27">
        <f t="shared" si="1"/>
        <v>-0.0183861082737488</v>
      </c>
    </row>
    <row r="12" s="19" customFormat="1" ht="21" customHeight="1" spans="1:7">
      <c r="A12" s="307" t="s">
        <v>39</v>
      </c>
      <c r="B12" s="300">
        <v>50</v>
      </c>
      <c r="C12" s="300">
        <v>50</v>
      </c>
      <c r="D12" s="300"/>
      <c r="E12" s="300"/>
      <c r="F12" s="27"/>
      <c r="G12" s="27"/>
    </row>
    <row r="13" s="19" customFormat="1" ht="21" customHeight="1" spans="1:7">
      <c r="A13" s="306" t="s">
        <v>40</v>
      </c>
      <c r="B13" s="300">
        <v>5780</v>
      </c>
      <c r="C13" s="300">
        <v>5780</v>
      </c>
      <c r="D13" s="300">
        <v>3137</v>
      </c>
      <c r="E13" s="300">
        <v>3193</v>
      </c>
      <c r="F13" s="27">
        <f t="shared" si="0"/>
        <v>0.542733564013841</v>
      </c>
      <c r="G13" s="27">
        <f t="shared" si="1"/>
        <v>-0.0175383651738177</v>
      </c>
    </row>
    <row r="14" s="19" customFormat="1" ht="21" customHeight="1" spans="1:7">
      <c r="A14" s="306" t="s">
        <v>41</v>
      </c>
      <c r="B14" s="300">
        <v>5490</v>
      </c>
      <c r="C14" s="300">
        <v>5490</v>
      </c>
      <c r="D14" s="300">
        <v>3719</v>
      </c>
      <c r="E14" s="300">
        <v>3031</v>
      </c>
      <c r="F14" s="27">
        <f t="shared" si="0"/>
        <v>0.677413479052823</v>
      </c>
      <c r="G14" s="27">
        <f t="shared" si="1"/>
        <v>0.226987792807654</v>
      </c>
    </row>
    <row r="15" s="19" customFormat="1" ht="21" customHeight="1" spans="1:7">
      <c r="A15" s="306" t="s">
        <v>42</v>
      </c>
      <c r="B15" s="300">
        <v>2290</v>
      </c>
      <c r="C15" s="300">
        <v>2290</v>
      </c>
      <c r="D15" s="300">
        <v>2648</v>
      </c>
      <c r="E15" s="300">
        <v>1263</v>
      </c>
      <c r="F15" s="27">
        <f t="shared" si="0"/>
        <v>1.15633187772926</v>
      </c>
      <c r="G15" s="27">
        <f t="shared" si="1"/>
        <v>1.0965954077593</v>
      </c>
    </row>
    <row r="16" s="19" customFormat="1" ht="21" customHeight="1" spans="1:7">
      <c r="A16" s="306" t="s">
        <v>43</v>
      </c>
      <c r="B16" s="300">
        <v>4090</v>
      </c>
      <c r="C16" s="300">
        <v>4090</v>
      </c>
      <c r="D16" s="300">
        <v>1665</v>
      </c>
      <c r="E16" s="300">
        <v>2259</v>
      </c>
      <c r="F16" s="27">
        <f t="shared" si="0"/>
        <v>0.407090464547677</v>
      </c>
      <c r="G16" s="27">
        <f t="shared" si="1"/>
        <v>-0.262948207171315</v>
      </c>
    </row>
    <row r="17" s="19" customFormat="1" ht="21" customHeight="1" spans="1:7">
      <c r="A17" s="306" t="s">
        <v>44</v>
      </c>
      <c r="B17" s="300">
        <v>2100</v>
      </c>
      <c r="C17" s="300">
        <v>2100</v>
      </c>
      <c r="D17" s="300">
        <v>3191</v>
      </c>
      <c r="E17" s="300">
        <v>1159</v>
      </c>
      <c r="F17" s="27">
        <f t="shared" si="0"/>
        <v>1.51952380952381</v>
      </c>
      <c r="G17" s="27">
        <f t="shared" si="1"/>
        <v>1.75323554788611</v>
      </c>
    </row>
    <row r="18" s="19" customFormat="1" ht="19" customHeight="1" spans="1:8">
      <c r="A18" s="306" t="s">
        <v>45</v>
      </c>
      <c r="B18" s="300">
        <v>2970</v>
      </c>
      <c r="C18" s="300">
        <v>2970</v>
      </c>
      <c r="D18" s="300">
        <v>1780</v>
      </c>
      <c r="E18" s="300">
        <v>1641</v>
      </c>
      <c r="F18" s="27">
        <f t="shared" si="0"/>
        <v>0.599326599326599</v>
      </c>
      <c r="G18" s="27">
        <f t="shared" si="1"/>
        <v>0.0847044485070079</v>
      </c>
      <c r="H18" s="76"/>
    </row>
    <row r="19" s="19" customFormat="1" ht="22" customHeight="1" spans="1:8">
      <c r="A19" s="308" t="s">
        <v>46</v>
      </c>
      <c r="B19" s="300">
        <f>28930+950+150</f>
        <v>30030</v>
      </c>
      <c r="C19" s="300">
        <f>28930+950+150-19000</f>
        <v>11030</v>
      </c>
      <c r="D19" s="300">
        <v>10754</v>
      </c>
      <c r="E19" s="300">
        <v>41122</v>
      </c>
      <c r="F19" s="27">
        <f t="shared" si="0"/>
        <v>0.974977334542158</v>
      </c>
      <c r="G19" s="27">
        <f t="shared" si="1"/>
        <v>-0.738485482223627</v>
      </c>
      <c r="H19" s="76"/>
    </row>
    <row r="20" s="19" customFormat="1" ht="21" customHeight="1" spans="1:7">
      <c r="A20" s="308" t="s">
        <v>47</v>
      </c>
      <c r="B20" s="300">
        <v>3000</v>
      </c>
      <c r="C20" s="300">
        <f>3000+10080</f>
        <v>13080</v>
      </c>
      <c r="D20" s="300">
        <v>32779</v>
      </c>
      <c r="E20" s="300">
        <v>2640</v>
      </c>
      <c r="F20" s="27">
        <f t="shared" si="0"/>
        <v>2.50603975535168</v>
      </c>
      <c r="G20" s="27"/>
    </row>
    <row r="21" s="19" customFormat="1" ht="28.2" customHeight="1" spans="1:7">
      <c r="A21" s="308" t="s">
        <v>48</v>
      </c>
      <c r="B21" s="300">
        <f>B22+B28+B29+B31+B32</f>
        <v>36660</v>
      </c>
      <c r="C21" s="300">
        <f>C22+C28+C29+C31</f>
        <v>15580</v>
      </c>
      <c r="D21" s="300">
        <f>D22+D28+D29+D31</f>
        <v>11737</v>
      </c>
      <c r="E21" s="309">
        <f>SUM(E22,E28:E32)</f>
        <v>34709</v>
      </c>
      <c r="F21" s="27">
        <f t="shared" si="0"/>
        <v>0.753337612323492</v>
      </c>
      <c r="G21" s="27">
        <f t="shared" si="1"/>
        <v>-0.661845630816215</v>
      </c>
    </row>
    <row r="22" s="19" customFormat="1" ht="23" customHeight="1" spans="1:7">
      <c r="A22" s="306" t="s">
        <v>49</v>
      </c>
      <c r="B22" s="300">
        <f>SUM(B24:B27)</f>
        <v>29440</v>
      </c>
      <c r="C22" s="300">
        <f>SUM(C23:C27)</f>
        <v>9360</v>
      </c>
      <c r="D22" s="300">
        <f>SUM(D23:D27)</f>
        <v>1766</v>
      </c>
      <c r="E22" s="295">
        <f>SUM(E23:E27)</f>
        <v>26672</v>
      </c>
      <c r="F22" s="27">
        <f t="shared" si="0"/>
        <v>0.188675213675214</v>
      </c>
      <c r="G22" s="27">
        <f t="shared" si="1"/>
        <v>-0.93378824235153</v>
      </c>
    </row>
    <row r="23" s="19" customFormat="1" ht="23" customHeight="1" spans="1:7">
      <c r="A23" s="306" t="s">
        <v>50</v>
      </c>
      <c r="B23" s="300"/>
      <c r="C23" s="300"/>
      <c r="D23" s="300"/>
      <c r="E23" s="309"/>
      <c r="F23" s="27"/>
      <c r="G23" s="27"/>
    </row>
    <row r="24" s="19" customFormat="1" ht="23" customHeight="1" spans="1:7">
      <c r="A24" s="310" t="s">
        <v>51</v>
      </c>
      <c r="B24" s="300">
        <v>1800</v>
      </c>
      <c r="C24" s="300">
        <v>1800</v>
      </c>
      <c r="D24" s="300">
        <v>1763</v>
      </c>
      <c r="E24" s="309">
        <f>1354+450</f>
        <v>1804</v>
      </c>
      <c r="F24" s="27">
        <f t="shared" si="0"/>
        <v>0.979444444444444</v>
      </c>
      <c r="G24" s="27">
        <f t="shared" si="1"/>
        <v>-0.0227272727272727</v>
      </c>
    </row>
    <row r="25" s="19" customFormat="1" ht="23" customHeight="1" spans="1:7">
      <c r="A25" s="311" t="s">
        <v>52</v>
      </c>
      <c r="B25" s="300">
        <f>13820</f>
        <v>13820</v>
      </c>
      <c r="C25" s="300">
        <v>3780</v>
      </c>
      <c r="D25" s="300"/>
      <c r="E25" s="309"/>
      <c r="F25" s="27"/>
      <c r="G25" s="27"/>
    </row>
    <row r="26" s="19" customFormat="1" ht="23" customHeight="1" spans="1:7">
      <c r="A26" s="311" t="s">
        <v>53</v>
      </c>
      <c r="B26" s="300">
        <v>13820</v>
      </c>
      <c r="C26" s="300">
        <v>3780</v>
      </c>
      <c r="D26" s="300"/>
      <c r="E26" s="309"/>
      <c r="F26" s="27"/>
      <c r="G26" s="27"/>
    </row>
    <row r="27" s="19" customFormat="1" ht="23" customHeight="1" spans="1:7">
      <c r="A27" s="306" t="s">
        <v>54</v>
      </c>
      <c r="B27" s="300"/>
      <c r="C27" s="300"/>
      <c r="D27" s="300">
        <v>3</v>
      </c>
      <c r="E27" s="309">
        <v>24868</v>
      </c>
      <c r="F27" s="27"/>
      <c r="G27" s="27"/>
    </row>
    <row r="28" s="19" customFormat="1" ht="23" customHeight="1" spans="1:7">
      <c r="A28" s="306" t="s">
        <v>55</v>
      </c>
      <c r="B28" s="300">
        <v>4220</v>
      </c>
      <c r="C28" s="300">
        <v>4220</v>
      </c>
      <c r="D28" s="300">
        <v>2733</v>
      </c>
      <c r="E28" s="309">
        <v>4589</v>
      </c>
      <c r="F28" s="27">
        <f t="shared" si="0"/>
        <v>0.647630331753555</v>
      </c>
      <c r="G28" s="27">
        <f t="shared" si="1"/>
        <v>-0.404445412943996</v>
      </c>
    </row>
    <row r="29" s="19" customFormat="1" ht="23" customHeight="1" spans="1:7">
      <c r="A29" s="306" t="s">
        <v>56</v>
      </c>
      <c r="B29" s="300">
        <v>1000</v>
      </c>
      <c r="C29" s="300">
        <v>1000</v>
      </c>
      <c r="D29" s="300">
        <v>1328</v>
      </c>
      <c r="E29" s="309">
        <v>1884</v>
      </c>
      <c r="F29" s="27">
        <f t="shared" si="0"/>
        <v>1.328</v>
      </c>
      <c r="G29" s="27">
        <f t="shared" si="1"/>
        <v>-0.295116772823779</v>
      </c>
    </row>
    <row r="30" s="19" customFormat="1" ht="23" customHeight="1" spans="1:7">
      <c r="A30" s="306" t="s">
        <v>57</v>
      </c>
      <c r="B30" s="300"/>
      <c r="C30" s="300"/>
      <c r="D30" s="300"/>
      <c r="E30" s="309">
        <v>171</v>
      </c>
      <c r="F30" s="27"/>
      <c r="G30" s="27"/>
    </row>
    <row r="31" s="19" customFormat="1" ht="23" customHeight="1" spans="1:7">
      <c r="A31" s="306" t="s">
        <v>58</v>
      </c>
      <c r="B31" s="300">
        <v>1000</v>
      </c>
      <c r="C31" s="300">
        <v>1000</v>
      </c>
      <c r="D31" s="300">
        <v>5910</v>
      </c>
      <c r="E31" s="309">
        <v>1190</v>
      </c>
      <c r="F31" s="27">
        <f t="shared" si="0"/>
        <v>5.91</v>
      </c>
      <c r="G31" s="27">
        <f t="shared" si="1"/>
        <v>3.96638655462185</v>
      </c>
    </row>
    <row r="32" s="19" customFormat="1" ht="23" customHeight="1" spans="1:7">
      <c r="A32" s="306" t="s">
        <v>59</v>
      </c>
      <c r="B32" s="300">
        <v>1000</v>
      </c>
      <c r="C32" s="300"/>
      <c r="D32" s="300"/>
      <c r="E32" s="309">
        <v>203</v>
      </c>
      <c r="F32" s="27"/>
      <c r="G32" s="27"/>
    </row>
    <row r="33" s="292" customFormat="1" ht="25" customHeight="1" spans="1:7">
      <c r="A33" s="23" t="s">
        <v>60</v>
      </c>
      <c r="B33" s="300">
        <f>B6+B21</f>
        <v>126090</v>
      </c>
      <c r="C33" s="300">
        <f>C6+C21</f>
        <v>96090</v>
      </c>
      <c r="D33" s="300">
        <f>D6+D21</f>
        <v>96672</v>
      </c>
      <c r="E33" s="309">
        <f>E6+E21</f>
        <v>118939</v>
      </c>
      <c r="F33" s="27">
        <f t="shared" si="0"/>
        <v>1.00605682172963</v>
      </c>
      <c r="G33" s="27">
        <f t="shared" si="1"/>
        <v>-0.187213613701141</v>
      </c>
    </row>
    <row r="34" s="19" customFormat="1" ht="26.3" customHeight="1" spans="1:7">
      <c r="A34" s="298" t="s">
        <v>61</v>
      </c>
      <c r="B34" s="300" t="s">
        <v>62</v>
      </c>
      <c r="C34" s="300" t="s">
        <v>62</v>
      </c>
      <c r="D34" s="300">
        <v>120862</v>
      </c>
      <c r="E34" s="309">
        <v>101277</v>
      </c>
      <c r="F34" s="312" t="s">
        <v>62</v>
      </c>
      <c r="G34" s="312" t="s">
        <v>62</v>
      </c>
    </row>
    <row r="35" s="19" customFormat="1" ht="26.3" customHeight="1" spans="1:7">
      <c r="A35" s="298" t="s">
        <v>63</v>
      </c>
      <c r="B35" s="300" t="s">
        <v>62</v>
      </c>
      <c r="C35" s="300" t="s">
        <v>62</v>
      </c>
      <c r="D35" s="313"/>
      <c r="E35" s="314"/>
      <c r="F35" s="312" t="s">
        <v>62</v>
      </c>
      <c r="G35" s="312" t="s">
        <v>62</v>
      </c>
    </row>
    <row r="36" s="19" customFormat="1" ht="26.3" customHeight="1" spans="1:7">
      <c r="A36" s="298" t="s">
        <v>64</v>
      </c>
      <c r="B36" s="300" t="s">
        <v>62</v>
      </c>
      <c r="C36" s="300" t="s">
        <v>62</v>
      </c>
      <c r="D36" s="309">
        <v>7654</v>
      </c>
      <c r="E36" s="309">
        <v>37030</v>
      </c>
      <c r="F36" s="312" t="s">
        <v>62</v>
      </c>
      <c r="G36" s="312" t="s">
        <v>62</v>
      </c>
    </row>
    <row r="37" s="19" customFormat="1" ht="26.3" customHeight="1" spans="1:7">
      <c r="A37" s="298" t="s">
        <v>65</v>
      </c>
      <c r="B37" s="300" t="s">
        <v>62</v>
      </c>
      <c r="C37" s="300" t="s">
        <v>62</v>
      </c>
      <c r="D37" s="309">
        <v>2000</v>
      </c>
      <c r="E37" s="309">
        <v>4500</v>
      </c>
      <c r="F37" s="312" t="s">
        <v>62</v>
      </c>
      <c r="G37" s="312" t="s">
        <v>62</v>
      </c>
    </row>
    <row r="38" s="19" customFormat="1" ht="26.3" customHeight="1" spans="1:7">
      <c r="A38" s="298" t="s">
        <v>66</v>
      </c>
      <c r="B38" s="300" t="s">
        <v>62</v>
      </c>
      <c r="C38" s="300" t="s">
        <v>62</v>
      </c>
      <c r="D38" s="309">
        <v>167</v>
      </c>
      <c r="E38" s="309">
        <v>457</v>
      </c>
      <c r="F38" s="312" t="s">
        <v>62</v>
      </c>
      <c r="G38" s="312" t="s">
        <v>62</v>
      </c>
    </row>
    <row r="39" s="19" customFormat="1" ht="26.3" customHeight="1" spans="1:7">
      <c r="A39" s="298" t="s">
        <v>67</v>
      </c>
      <c r="B39" s="300" t="s">
        <v>62</v>
      </c>
      <c r="C39" s="300" t="s">
        <v>62</v>
      </c>
      <c r="D39" s="309">
        <v>4895</v>
      </c>
      <c r="E39" s="309">
        <f>17049</f>
        <v>17049</v>
      </c>
      <c r="F39" s="312" t="s">
        <v>62</v>
      </c>
      <c r="G39" s="312" t="s">
        <v>62</v>
      </c>
    </row>
    <row r="40" s="19" customFormat="1" ht="24.45" customHeight="1" spans="1:7">
      <c r="A40" s="174"/>
      <c r="B40" s="300" t="s">
        <v>62</v>
      </c>
      <c r="C40" s="300" t="s">
        <v>62</v>
      </c>
      <c r="D40" s="315"/>
      <c r="E40" s="309"/>
      <c r="F40" s="312" t="s">
        <v>62</v>
      </c>
      <c r="G40" s="312" t="s">
        <v>62</v>
      </c>
    </row>
    <row r="41" s="19" customFormat="1" ht="25.7" customHeight="1" spans="1:7">
      <c r="A41" s="174"/>
      <c r="B41" s="300" t="s">
        <v>62</v>
      </c>
      <c r="C41" s="300" t="s">
        <v>62</v>
      </c>
      <c r="D41" s="315"/>
      <c r="E41" s="309"/>
      <c r="F41" s="312" t="s">
        <v>62</v>
      </c>
      <c r="G41" s="312" t="s">
        <v>62</v>
      </c>
    </row>
    <row r="42" s="19" customFormat="1" ht="23" customHeight="1" spans="1:7">
      <c r="A42" s="23" t="s">
        <v>68</v>
      </c>
      <c r="B42" s="300" t="s">
        <v>62</v>
      </c>
      <c r="C42" s="300" t="s">
        <v>62</v>
      </c>
      <c r="D42" s="316">
        <f>SUM(D33:D41)</f>
        <v>232250</v>
      </c>
      <c r="E42" s="316">
        <f>SUM(E33:E41)</f>
        <v>279252</v>
      </c>
      <c r="F42" s="312" t="s">
        <v>62</v>
      </c>
      <c r="G42" s="312" t="s">
        <v>62</v>
      </c>
    </row>
    <row r="43" s="18" customFormat="1" ht="31.3" customHeight="1" spans="1:7">
      <c r="A43" s="198"/>
      <c r="B43" s="198"/>
      <c r="C43" s="198"/>
      <c r="D43" s="198"/>
      <c r="E43" s="198"/>
      <c r="F43" s="198"/>
      <c r="G43" s="198"/>
    </row>
    <row r="44" s="18" customFormat="1" ht="15.65" spans="1:7">
      <c r="A44" s="198"/>
      <c r="B44" s="198"/>
      <c r="C44" s="198"/>
      <c r="D44" s="198"/>
      <c r="E44" s="198"/>
      <c r="F44" s="198"/>
      <c r="G44" s="198"/>
    </row>
    <row r="45" s="18" customFormat="1" ht="15.65" spans="1:7">
      <c r="A45" s="198"/>
      <c r="B45" s="198"/>
      <c r="C45" s="198"/>
      <c r="D45" s="198"/>
      <c r="E45" s="198"/>
      <c r="F45" s="198"/>
      <c r="G45" s="198"/>
    </row>
    <row r="46" s="18" customFormat="1" ht="15.65" spans="1:7">
      <c r="A46" s="198"/>
      <c r="B46" s="198"/>
      <c r="C46" s="198"/>
      <c r="D46" s="198"/>
      <c r="E46" s="198"/>
      <c r="F46" s="198"/>
      <c r="G46" s="198"/>
    </row>
    <row r="47" s="18" customFormat="1" ht="15.65" spans="1:7">
      <c r="A47" s="198"/>
      <c r="B47" s="198"/>
      <c r="C47" s="198"/>
      <c r="D47" s="198"/>
      <c r="E47" s="198"/>
      <c r="F47" s="198"/>
      <c r="G47" s="198"/>
    </row>
    <row r="48" s="18" customFormat="1" ht="15.65" spans="1:7">
      <c r="A48" s="198"/>
      <c r="B48" s="198"/>
      <c r="C48" s="198"/>
      <c r="D48" s="198"/>
      <c r="E48" s="198"/>
      <c r="F48" s="198"/>
      <c r="G48" s="198"/>
    </row>
    <row r="49" s="18" customFormat="1" ht="15.65" spans="1:7">
      <c r="A49" s="198"/>
      <c r="B49" s="198"/>
      <c r="C49" s="198"/>
      <c r="D49" s="198"/>
      <c r="E49" s="198"/>
      <c r="F49" s="198"/>
      <c r="G49" s="198"/>
    </row>
    <row r="50" s="18" customFormat="1" ht="15.65" spans="1:7">
      <c r="A50" s="198"/>
      <c r="B50" s="198"/>
      <c r="C50" s="198"/>
      <c r="D50" s="198"/>
      <c r="E50" s="198"/>
      <c r="F50" s="198"/>
      <c r="G50" s="198"/>
    </row>
    <row r="51" s="18" customFormat="1" ht="15.65" spans="1:7">
      <c r="A51" s="198"/>
      <c r="B51" s="198"/>
      <c r="C51" s="198"/>
      <c r="D51" s="198"/>
      <c r="E51" s="198"/>
      <c r="F51" s="198"/>
      <c r="G51" s="198"/>
    </row>
    <row r="52" s="18" customFormat="1" ht="15.65" spans="1:7">
      <c r="A52" s="198"/>
      <c r="B52" s="198"/>
      <c r="C52" s="198"/>
      <c r="D52" s="198"/>
      <c r="E52" s="198"/>
      <c r="F52" s="198"/>
      <c r="G52" s="198"/>
    </row>
    <row r="53" s="18" customFormat="1" ht="15.65" spans="1:7">
      <c r="A53" s="198"/>
      <c r="B53" s="198"/>
      <c r="C53" s="198"/>
      <c r="D53" s="198"/>
      <c r="E53" s="198"/>
      <c r="F53" s="198"/>
      <c r="G53" s="198"/>
    </row>
    <row r="54" s="18" customFormat="1" ht="15.65" spans="1:7">
      <c r="A54" s="198"/>
      <c r="B54" s="198"/>
      <c r="C54" s="198"/>
      <c r="D54" s="198"/>
      <c r="E54" s="198"/>
      <c r="F54" s="198"/>
      <c r="G54" s="198"/>
    </row>
    <row r="55" s="18" customFormat="1" ht="15.65" spans="1:7">
      <c r="A55" s="198"/>
      <c r="B55" s="198"/>
      <c r="C55" s="198"/>
      <c r="D55" s="198"/>
      <c r="E55" s="198"/>
      <c r="F55" s="198"/>
      <c r="G55" s="198"/>
    </row>
  </sheetData>
  <mergeCells count="5">
    <mergeCell ref="A2:G2"/>
    <mergeCell ref="B4:D4"/>
    <mergeCell ref="F4:G4"/>
    <mergeCell ref="A4:A5"/>
    <mergeCell ref="E4:E5"/>
  </mergeCells>
  <printOptions horizontalCentered="1"/>
  <pageMargins left="0.357638888888889" right="0.357638888888889" top="0.409027777777778" bottom="0.409027777777778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workbookViewId="0">
      <selection activeCell="A2" sqref="A2:G2"/>
    </sheetView>
  </sheetViews>
  <sheetFormatPr defaultColWidth="9.95575221238938" defaultRowHeight="15" outlineLevelCol="7"/>
  <cols>
    <col min="1" max="1" width="38.4513274336283" style="18" customWidth="1"/>
    <col min="2" max="2" width="16.6106194690265" style="18" customWidth="1"/>
    <col min="3" max="3" width="16.3893805309735" style="18" customWidth="1"/>
    <col min="4" max="7" width="14.8407079646018" style="18" customWidth="1"/>
    <col min="8" max="16377" width="9.95575221238938" style="18"/>
  </cols>
  <sheetData>
    <row r="1" s="18" customFormat="1" ht="15.65" spans="1:7">
      <c r="A1" s="20" t="s">
        <v>69</v>
      </c>
      <c r="B1" s="197"/>
      <c r="C1" s="197"/>
      <c r="D1" s="197"/>
      <c r="E1" s="197"/>
      <c r="F1" s="197"/>
      <c r="G1" s="20"/>
    </row>
    <row r="2" s="18" customFormat="1" ht="28.2" customHeight="1" spans="1:7">
      <c r="A2" s="213" t="s">
        <v>70</v>
      </c>
      <c r="B2" s="213"/>
      <c r="C2" s="213"/>
      <c r="D2" s="213"/>
      <c r="E2" s="213"/>
      <c r="F2" s="213"/>
      <c r="G2" s="213"/>
    </row>
    <row r="3" s="18" customFormat="1" ht="15.65" spans="1:7">
      <c r="A3" s="198"/>
      <c r="B3" s="198"/>
      <c r="C3" s="198"/>
      <c r="D3" s="198"/>
      <c r="E3" s="198"/>
      <c r="F3" s="293" t="s">
        <v>23</v>
      </c>
      <c r="G3" s="293"/>
    </row>
    <row r="4" s="19" customFormat="1" ht="25" customHeight="1" spans="1:7">
      <c r="A4" s="23" t="s">
        <v>24</v>
      </c>
      <c r="B4" s="159" t="s">
        <v>25</v>
      </c>
      <c r="C4" s="160"/>
      <c r="D4" s="160"/>
      <c r="E4" s="159" t="s">
        <v>26</v>
      </c>
      <c r="F4" s="159" t="s">
        <v>27</v>
      </c>
      <c r="G4" s="160"/>
    </row>
    <row r="5" s="19" customFormat="1" ht="36.35" customHeight="1" spans="1:7">
      <c r="A5" s="23"/>
      <c r="B5" s="23" t="s">
        <v>28</v>
      </c>
      <c r="C5" s="23" t="s">
        <v>29</v>
      </c>
      <c r="D5" s="23" t="s">
        <v>30</v>
      </c>
      <c r="E5" s="160"/>
      <c r="F5" s="23" t="s">
        <v>31</v>
      </c>
      <c r="G5" s="23" t="s">
        <v>32</v>
      </c>
    </row>
    <row r="6" s="19" customFormat="1" ht="22" customHeight="1" spans="1:7">
      <c r="A6" s="294" t="s">
        <v>71</v>
      </c>
      <c r="B6" s="295">
        <v>18677</v>
      </c>
      <c r="C6" s="295">
        <v>18677</v>
      </c>
      <c r="D6" s="295">
        <v>17304</v>
      </c>
      <c r="E6" s="295">
        <v>16612</v>
      </c>
      <c r="F6" s="27">
        <f>D6/C6</f>
        <v>0.926487123199657</v>
      </c>
      <c r="G6" s="27">
        <f>D6/E6-1</f>
        <v>0.0416566337587285</v>
      </c>
    </row>
    <row r="7" s="19" customFormat="1" ht="22" customHeight="1" spans="1:7">
      <c r="A7" s="294" t="s">
        <v>72</v>
      </c>
      <c r="B7" s="296"/>
      <c r="C7" s="295"/>
      <c r="D7" s="295">
        <v>44</v>
      </c>
      <c r="E7" s="295"/>
      <c r="F7" s="27"/>
      <c r="G7" s="27"/>
    </row>
    <row r="8" s="19" customFormat="1" ht="22" customHeight="1" spans="1:7">
      <c r="A8" s="294" t="s">
        <v>73</v>
      </c>
      <c r="B8" s="295">
        <v>8387</v>
      </c>
      <c r="C8" s="295">
        <v>8387</v>
      </c>
      <c r="D8" s="295">
        <v>11549</v>
      </c>
      <c r="E8" s="295">
        <v>13507</v>
      </c>
      <c r="F8" s="27">
        <f>D8/C8</f>
        <v>1.37701204244664</v>
      </c>
      <c r="G8" s="27">
        <f t="shared" ref="G7:G31" si="0">D8/E8-1</f>
        <v>-0.144961871622122</v>
      </c>
    </row>
    <row r="9" s="19" customFormat="1" ht="22" customHeight="1" spans="1:7">
      <c r="A9" s="294" t="s">
        <v>74</v>
      </c>
      <c r="B9" s="295">
        <v>24150</v>
      </c>
      <c r="C9" s="295">
        <f>24150+10000</f>
        <v>34150</v>
      </c>
      <c r="D9" s="295">
        <v>48072</v>
      </c>
      <c r="E9" s="295">
        <v>37148</v>
      </c>
      <c r="F9" s="27">
        <f t="shared" ref="F9:F31" si="1">D9/C9</f>
        <v>1.40767203513909</v>
      </c>
      <c r="G9" s="27">
        <f t="shared" si="0"/>
        <v>0.294066975341876</v>
      </c>
    </row>
    <row r="10" s="19" customFormat="1" ht="22" customHeight="1" spans="1:7">
      <c r="A10" s="294" t="s">
        <v>75</v>
      </c>
      <c r="B10" s="295">
        <v>1070</v>
      </c>
      <c r="C10" s="295">
        <v>1853</v>
      </c>
      <c r="D10" s="295">
        <v>2146</v>
      </c>
      <c r="E10" s="295">
        <v>1310</v>
      </c>
      <c r="F10" s="27">
        <f t="shared" si="1"/>
        <v>1.15812196438208</v>
      </c>
      <c r="G10" s="27">
        <f t="shared" si="0"/>
        <v>0.638167938931298</v>
      </c>
    </row>
    <row r="11" s="19" customFormat="1" ht="22" customHeight="1" spans="1:7">
      <c r="A11" s="294" t="s">
        <v>76</v>
      </c>
      <c r="B11" s="295">
        <v>843</v>
      </c>
      <c r="C11" s="295">
        <v>1658</v>
      </c>
      <c r="D11" s="295">
        <v>1943</v>
      </c>
      <c r="E11" s="295">
        <v>1485</v>
      </c>
      <c r="F11" s="27">
        <f t="shared" si="1"/>
        <v>1.17189384800965</v>
      </c>
      <c r="G11" s="27">
        <f t="shared" si="0"/>
        <v>0.308417508417508</v>
      </c>
    </row>
    <row r="12" s="19" customFormat="1" ht="22" customHeight="1" spans="1:7">
      <c r="A12" s="294" t="s">
        <v>77</v>
      </c>
      <c r="B12" s="295">
        <v>28537</v>
      </c>
      <c r="C12" s="295">
        <v>28537</v>
      </c>
      <c r="D12" s="295">
        <v>30784</v>
      </c>
      <c r="E12" s="295">
        <v>34873</v>
      </c>
      <c r="F12" s="27">
        <f t="shared" si="1"/>
        <v>1.07873988155728</v>
      </c>
      <c r="G12" s="27">
        <f t="shared" si="0"/>
        <v>-0.117254036073753</v>
      </c>
    </row>
    <row r="13" s="19" customFormat="1" ht="22" customHeight="1" spans="1:7">
      <c r="A13" s="294" t="s">
        <v>78</v>
      </c>
      <c r="B13" s="295">
        <v>18860</v>
      </c>
      <c r="C13" s="295">
        <v>18860</v>
      </c>
      <c r="D13" s="295">
        <v>25387</v>
      </c>
      <c r="E13" s="295">
        <v>24420</v>
      </c>
      <c r="F13" s="27">
        <f t="shared" si="1"/>
        <v>1.34607635206787</v>
      </c>
      <c r="G13" s="27">
        <f t="shared" si="0"/>
        <v>0.0395986895986895</v>
      </c>
    </row>
    <row r="14" s="19" customFormat="1" ht="22" customHeight="1" spans="1:7">
      <c r="A14" s="294" t="s">
        <v>79</v>
      </c>
      <c r="B14" s="295">
        <v>210</v>
      </c>
      <c r="C14" s="295">
        <v>4065</v>
      </c>
      <c r="D14" s="295">
        <v>4468</v>
      </c>
      <c r="E14" s="295">
        <v>1819</v>
      </c>
      <c r="F14" s="27">
        <f t="shared" si="1"/>
        <v>1.09913899138991</v>
      </c>
      <c r="G14" s="27">
        <f t="shared" si="0"/>
        <v>1.45629466739967</v>
      </c>
    </row>
    <row r="15" s="19" customFormat="1" ht="22" customHeight="1" spans="1:7">
      <c r="A15" s="294" t="s">
        <v>80</v>
      </c>
      <c r="B15" s="295">
        <v>28423</v>
      </c>
      <c r="C15" s="295">
        <f>27524+3054</f>
        <v>30578</v>
      </c>
      <c r="D15" s="295">
        <v>29252</v>
      </c>
      <c r="E15" s="295">
        <v>64161</v>
      </c>
      <c r="F15" s="27">
        <f t="shared" si="1"/>
        <v>0.956635489567663</v>
      </c>
      <c r="G15" s="27">
        <f t="shared" si="0"/>
        <v>-0.544084412649429</v>
      </c>
    </row>
    <row r="16" s="19" customFormat="1" ht="22" customHeight="1" spans="1:7">
      <c r="A16" s="294" t="s">
        <v>81</v>
      </c>
      <c r="B16" s="295">
        <v>12453</v>
      </c>
      <c r="C16" s="295">
        <f>12453+1704+1808+443+307+727+132</f>
        <v>17574</v>
      </c>
      <c r="D16" s="295">
        <v>34112</v>
      </c>
      <c r="E16" s="295">
        <v>29187</v>
      </c>
      <c r="F16" s="27">
        <f t="shared" si="1"/>
        <v>1.94104927734153</v>
      </c>
      <c r="G16" s="27">
        <f t="shared" si="0"/>
        <v>0.168739507314901</v>
      </c>
    </row>
    <row r="17" s="19" customFormat="1" ht="22" customHeight="1" spans="1:7">
      <c r="A17" s="294" t="s">
        <v>82</v>
      </c>
      <c r="B17" s="295">
        <v>1448</v>
      </c>
      <c r="C17" s="295">
        <v>2123</v>
      </c>
      <c r="D17" s="295">
        <v>2277</v>
      </c>
      <c r="E17" s="295">
        <v>1791</v>
      </c>
      <c r="F17" s="27">
        <f t="shared" si="1"/>
        <v>1.07253886010363</v>
      </c>
      <c r="G17" s="27">
        <f t="shared" si="0"/>
        <v>0.271356783919598</v>
      </c>
    </row>
    <row r="18" s="19" customFormat="1" ht="22" customHeight="1" spans="1:8">
      <c r="A18" s="294" t="s">
        <v>83</v>
      </c>
      <c r="B18" s="295">
        <v>2250</v>
      </c>
      <c r="C18" s="295">
        <f>3215+814</f>
        <v>4029</v>
      </c>
      <c r="D18" s="295">
        <v>3967</v>
      </c>
      <c r="E18" s="295">
        <v>6189</v>
      </c>
      <c r="F18" s="27">
        <f t="shared" si="1"/>
        <v>0.984611566145446</v>
      </c>
      <c r="G18" s="27">
        <f t="shared" si="0"/>
        <v>-0.359024074971724</v>
      </c>
      <c r="H18" s="76"/>
    </row>
    <row r="19" s="19" customFormat="1" ht="22" customHeight="1" spans="1:8">
      <c r="A19" s="294" t="s">
        <v>84</v>
      </c>
      <c r="B19" s="295">
        <v>165</v>
      </c>
      <c r="C19" s="295">
        <v>811</v>
      </c>
      <c r="D19" s="295">
        <v>920</v>
      </c>
      <c r="E19" s="295">
        <v>888</v>
      </c>
      <c r="F19" s="27">
        <f t="shared" si="1"/>
        <v>1.134401972873</v>
      </c>
      <c r="G19" s="27">
        <f t="shared" si="0"/>
        <v>0.0360360360360361</v>
      </c>
      <c r="H19" s="76"/>
    </row>
    <row r="20" s="19" customFormat="1" ht="22" customHeight="1" spans="1:7">
      <c r="A20" s="294" t="s">
        <v>85</v>
      </c>
      <c r="B20" s="295">
        <v>245</v>
      </c>
      <c r="C20" s="295">
        <v>420</v>
      </c>
      <c r="D20" s="295">
        <v>471</v>
      </c>
      <c r="E20" s="295">
        <v>208</v>
      </c>
      <c r="F20" s="27">
        <f t="shared" si="1"/>
        <v>1.12142857142857</v>
      </c>
      <c r="G20" s="27">
        <f t="shared" si="0"/>
        <v>1.26442307692308</v>
      </c>
    </row>
    <row r="21" s="19" customFormat="1" ht="22" customHeight="1" spans="1:7">
      <c r="A21" s="294" t="s">
        <v>86</v>
      </c>
      <c r="B21" s="295"/>
      <c r="C21" s="295"/>
      <c r="D21" s="295"/>
      <c r="E21" s="295"/>
      <c r="F21" s="27"/>
      <c r="G21" s="27"/>
    </row>
    <row r="22" s="19" customFormat="1" ht="22" customHeight="1" spans="1:7">
      <c r="A22" s="294" t="s">
        <v>87</v>
      </c>
      <c r="B22" s="295">
        <v>880</v>
      </c>
      <c r="C22" s="295">
        <v>780</v>
      </c>
      <c r="D22" s="295">
        <v>973</v>
      </c>
      <c r="E22" s="295">
        <v>1006</v>
      </c>
      <c r="F22" s="27">
        <f t="shared" si="1"/>
        <v>1.2474358974359</v>
      </c>
      <c r="G22" s="27">
        <f t="shared" si="0"/>
        <v>-0.032803180914513</v>
      </c>
    </row>
    <row r="23" s="19" customFormat="1" ht="22" customHeight="1" spans="1:7">
      <c r="A23" s="294" t="s">
        <v>88</v>
      </c>
      <c r="B23" s="295">
        <v>10650</v>
      </c>
      <c r="C23" s="295">
        <v>145</v>
      </c>
      <c r="D23" s="295">
        <v>179</v>
      </c>
      <c r="E23" s="295">
        <v>2098</v>
      </c>
      <c r="F23" s="27">
        <f t="shared" si="1"/>
        <v>1.23448275862069</v>
      </c>
      <c r="G23" s="27">
        <f t="shared" si="0"/>
        <v>-0.914680648236416</v>
      </c>
    </row>
    <row r="24" s="19" customFormat="1" ht="22" customHeight="1" spans="1:7">
      <c r="A24" s="294" t="s">
        <v>89</v>
      </c>
      <c r="B24" s="295">
        <v>360</v>
      </c>
      <c r="C24" s="295">
        <v>340</v>
      </c>
      <c r="D24" s="295">
        <v>387</v>
      </c>
      <c r="E24" s="295">
        <v>383</v>
      </c>
      <c r="F24" s="27">
        <f t="shared" si="1"/>
        <v>1.13823529411765</v>
      </c>
      <c r="G24" s="27">
        <f t="shared" si="0"/>
        <v>0.0104438642297651</v>
      </c>
    </row>
    <row r="25" s="19" customFormat="1" ht="22" customHeight="1" spans="1:7">
      <c r="A25" s="294" t="s">
        <v>90</v>
      </c>
      <c r="B25" s="295">
        <v>1600</v>
      </c>
      <c r="C25" s="295">
        <v>1600</v>
      </c>
      <c r="D25" s="295"/>
      <c r="E25" s="295"/>
      <c r="F25" s="27"/>
      <c r="G25" s="27"/>
    </row>
    <row r="26" s="19" customFormat="1" ht="22" customHeight="1" spans="1:7">
      <c r="A26" s="294" t="s">
        <v>91</v>
      </c>
      <c r="B26" s="295"/>
      <c r="C26" s="295"/>
      <c r="D26" s="295">
        <v>3020</v>
      </c>
      <c r="E26" s="295">
        <v>2217</v>
      </c>
      <c r="F26" s="27"/>
      <c r="G26" s="27">
        <f t="shared" si="0"/>
        <v>0.362201172755977</v>
      </c>
    </row>
    <row r="27" s="19" customFormat="1" ht="22" customHeight="1" spans="1:7">
      <c r="A27" s="294" t="s">
        <v>92</v>
      </c>
      <c r="B27" s="295"/>
      <c r="C27" s="295"/>
      <c r="D27" s="295">
        <v>100</v>
      </c>
      <c r="E27" s="295">
        <v>234</v>
      </c>
      <c r="F27" s="27"/>
      <c r="G27" s="27">
        <f t="shared" si="0"/>
        <v>-0.572649572649573</v>
      </c>
    </row>
    <row r="28" s="292" customFormat="1" ht="22" customHeight="1" spans="1:7">
      <c r="A28" s="23" t="s">
        <v>93</v>
      </c>
      <c r="B28" s="297">
        <f>SUM(B6:B25)</f>
        <v>159208</v>
      </c>
      <c r="C28" s="297">
        <f>SUM(C6:C27)</f>
        <v>174587</v>
      </c>
      <c r="D28" s="297">
        <f>SUM(D6:D27)</f>
        <v>217355</v>
      </c>
      <c r="E28" s="297">
        <f>SUM(E6:E27)</f>
        <v>239536</v>
      </c>
      <c r="F28" s="32">
        <f>D28/C28</f>
        <v>1.24496669282364</v>
      </c>
      <c r="G28" s="32">
        <f t="shared" si="0"/>
        <v>-0.092599859728809</v>
      </c>
    </row>
    <row r="29" s="19" customFormat="1" ht="22" customHeight="1" spans="1:7">
      <c r="A29" s="298" t="s">
        <v>94</v>
      </c>
      <c r="B29" s="299" t="s">
        <v>95</v>
      </c>
      <c r="C29" s="295" t="s">
        <v>95</v>
      </c>
      <c r="D29" s="295">
        <v>5144</v>
      </c>
      <c r="E29" s="300">
        <v>3853</v>
      </c>
      <c r="F29" s="174" t="s">
        <v>95</v>
      </c>
      <c r="G29" s="174" t="s">
        <v>95</v>
      </c>
    </row>
    <row r="30" s="19" customFormat="1" ht="22" customHeight="1" spans="1:7">
      <c r="A30" s="298" t="s">
        <v>96</v>
      </c>
      <c r="B30" s="299" t="s">
        <v>95</v>
      </c>
      <c r="C30" s="295" t="s">
        <v>95</v>
      </c>
      <c r="D30" s="295"/>
      <c r="E30" s="300"/>
      <c r="F30" s="174" t="s">
        <v>95</v>
      </c>
      <c r="G30" s="174" t="s">
        <v>95</v>
      </c>
    </row>
    <row r="31" s="19" customFormat="1" ht="22" customHeight="1" spans="1:7">
      <c r="A31" s="298" t="s">
        <v>97</v>
      </c>
      <c r="B31" s="299" t="s">
        <v>95</v>
      </c>
      <c r="C31" s="295" t="s">
        <v>95</v>
      </c>
      <c r="D31" s="295">
        <v>5464</v>
      </c>
      <c r="E31" s="300">
        <v>33696</v>
      </c>
      <c r="F31" s="174" t="s">
        <v>95</v>
      </c>
      <c r="G31" s="174" t="s">
        <v>95</v>
      </c>
    </row>
    <row r="32" s="19" customFormat="1" ht="22" customHeight="1" spans="1:7">
      <c r="A32" s="298" t="s">
        <v>98</v>
      </c>
      <c r="B32" s="299" t="s">
        <v>95</v>
      </c>
      <c r="C32" s="295" t="s">
        <v>95</v>
      </c>
      <c r="D32" s="295"/>
      <c r="E32" s="300"/>
      <c r="F32" s="174" t="s">
        <v>95</v>
      </c>
      <c r="G32" s="174" t="s">
        <v>95</v>
      </c>
    </row>
    <row r="33" s="19" customFormat="1" ht="22" customHeight="1" spans="1:7">
      <c r="A33" s="298" t="s">
        <v>99</v>
      </c>
      <c r="B33" s="299" t="s">
        <v>95</v>
      </c>
      <c r="C33" s="295" t="s">
        <v>95</v>
      </c>
      <c r="D33" s="295">
        <v>4287</v>
      </c>
      <c r="E33" s="300">
        <v>167</v>
      </c>
      <c r="F33" s="174" t="s">
        <v>95</v>
      </c>
      <c r="G33" s="174" t="s">
        <v>95</v>
      </c>
    </row>
    <row r="34" s="19" customFormat="1" ht="22" customHeight="1" spans="1:7">
      <c r="A34" s="298" t="s">
        <v>100</v>
      </c>
      <c r="B34" s="299" t="s">
        <v>95</v>
      </c>
      <c r="C34" s="295" t="s">
        <v>95</v>
      </c>
      <c r="D34" s="295"/>
      <c r="E34" s="300">
        <v>2000</v>
      </c>
      <c r="F34" s="174" t="s">
        <v>95</v>
      </c>
      <c r="G34" s="174" t="s">
        <v>95</v>
      </c>
    </row>
    <row r="35" s="19" customFormat="1" ht="22" customHeight="1" spans="1:7">
      <c r="A35" s="301" t="s">
        <v>101</v>
      </c>
      <c r="B35" s="299" t="s">
        <v>95</v>
      </c>
      <c r="C35" s="295" t="s">
        <v>95</v>
      </c>
      <c r="D35" s="295"/>
      <c r="E35" s="300">
        <v>2000</v>
      </c>
      <c r="F35" s="174" t="s">
        <v>95</v>
      </c>
      <c r="G35" s="174" t="s">
        <v>95</v>
      </c>
    </row>
    <row r="36" s="19" customFormat="1" ht="22" customHeight="1" spans="1:7">
      <c r="A36" s="301" t="s">
        <v>102</v>
      </c>
      <c r="B36" s="299" t="s">
        <v>95</v>
      </c>
      <c r="C36" s="295" t="s">
        <v>95</v>
      </c>
      <c r="D36" s="295"/>
      <c r="E36" s="300"/>
      <c r="F36" s="174" t="s">
        <v>95</v>
      </c>
      <c r="G36" s="174" t="s">
        <v>95</v>
      </c>
    </row>
    <row r="37" s="19" customFormat="1" ht="22" customHeight="1" spans="1:7">
      <c r="A37" s="23" t="s">
        <v>103</v>
      </c>
      <c r="B37" s="299" t="s">
        <v>95</v>
      </c>
      <c r="C37" s="295" t="s">
        <v>95</v>
      </c>
      <c r="D37" s="302">
        <f>SUM(D28:D34)</f>
        <v>232250</v>
      </c>
      <c r="E37" s="302">
        <f>SUM(E28:E34)</f>
        <v>279252</v>
      </c>
      <c r="F37" s="174" t="s">
        <v>95</v>
      </c>
      <c r="G37" s="174" t="s">
        <v>95</v>
      </c>
    </row>
    <row r="38" s="18" customFormat="1" ht="31.3" customHeight="1" spans="1:7">
      <c r="A38" s="198"/>
      <c r="B38" s="198"/>
      <c r="C38" s="198"/>
      <c r="D38" s="198"/>
      <c r="E38" s="198"/>
      <c r="F38" s="198"/>
      <c r="G38" s="198"/>
    </row>
    <row r="39" s="18" customFormat="1" ht="15.65" spans="1:7">
      <c r="A39" s="198"/>
      <c r="B39" s="198"/>
      <c r="C39" s="198"/>
      <c r="D39" s="198"/>
      <c r="E39" s="198"/>
      <c r="F39" s="198"/>
      <c r="G39" s="198"/>
    </row>
    <row r="40" s="18" customFormat="1" ht="15.65" spans="1:7">
      <c r="A40" s="198"/>
      <c r="B40" s="198"/>
      <c r="C40" s="198"/>
      <c r="D40" s="198"/>
      <c r="E40" s="198"/>
      <c r="F40" s="198"/>
      <c r="G40" s="198"/>
    </row>
    <row r="41" s="18" customFormat="1" ht="15.65" spans="1:7">
      <c r="A41" s="198"/>
      <c r="B41" s="198"/>
      <c r="C41" s="198"/>
      <c r="D41" s="198"/>
      <c r="E41" s="198"/>
      <c r="F41" s="198"/>
      <c r="G41" s="198"/>
    </row>
    <row r="42" s="18" customFormat="1" ht="15.65" spans="1:7">
      <c r="A42" s="198"/>
      <c r="B42" s="198"/>
      <c r="C42" s="198"/>
      <c r="D42" s="198"/>
      <c r="E42" s="198"/>
      <c r="F42" s="198"/>
      <c r="G42" s="198"/>
    </row>
    <row r="43" s="18" customFormat="1" ht="15.65" spans="1:7">
      <c r="A43" s="198"/>
      <c r="B43" s="198"/>
      <c r="C43" s="198"/>
      <c r="D43" s="198"/>
      <c r="E43" s="198"/>
      <c r="F43" s="198"/>
      <c r="G43" s="198"/>
    </row>
    <row r="44" s="18" customFormat="1" ht="15.65" spans="1:7">
      <c r="A44" s="198"/>
      <c r="B44" s="198"/>
      <c r="C44" s="198"/>
      <c r="D44" s="198"/>
      <c r="E44" s="198"/>
      <c r="F44" s="198"/>
      <c r="G44" s="198"/>
    </row>
    <row r="45" s="18" customFormat="1" ht="15.65" spans="1:7">
      <c r="A45" s="198"/>
      <c r="B45" s="198"/>
      <c r="C45" s="198"/>
      <c r="D45" s="198"/>
      <c r="E45" s="198"/>
      <c r="F45" s="198"/>
      <c r="G45" s="198"/>
    </row>
    <row r="46" s="18" customFormat="1" ht="15.65" spans="1:7">
      <c r="A46" s="198"/>
      <c r="B46" s="198"/>
      <c r="C46" s="198"/>
      <c r="D46" s="198"/>
      <c r="E46" s="198"/>
      <c r="F46" s="198"/>
      <c r="G46" s="198"/>
    </row>
    <row r="47" s="18" customFormat="1" ht="15.65" spans="1:7">
      <c r="A47" s="198"/>
      <c r="B47" s="198"/>
      <c r="C47" s="198"/>
      <c r="D47" s="198"/>
      <c r="E47" s="198"/>
      <c r="F47" s="198"/>
      <c r="G47" s="198"/>
    </row>
    <row r="48" s="18" customFormat="1" ht="15.65" spans="1:7">
      <c r="A48" s="198"/>
      <c r="B48" s="198"/>
      <c r="C48" s="198"/>
      <c r="D48" s="198"/>
      <c r="E48" s="198"/>
      <c r="F48" s="198"/>
      <c r="G48" s="198"/>
    </row>
    <row r="49" s="18" customFormat="1" ht="15.65" spans="1:7">
      <c r="A49" s="198"/>
      <c r="B49" s="198"/>
      <c r="C49" s="198"/>
      <c r="D49" s="198"/>
      <c r="E49" s="198"/>
      <c r="F49" s="198"/>
      <c r="G49" s="198"/>
    </row>
    <row r="50" s="18" customFormat="1" ht="15.65" spans="1:7">
      <c r="A50" s="198"/>
      <c r="B50" s="198"/>
      <c r="C50" s="198"/>
      <c r="D50" s="198"/>
      <c r="E50" s="198"/>
      <c r="F50" s="198"/>
      <c r="G50" s="198"/>
    </row>
  </sheetData>
  <mergeCells count="6">
    <mergeCell ref="A2:G2"/>
    <mergeCell ref="F3:G3"/>
    <mergeCell ref="B4:D4"/>
    <mergeCell ref="F4:G4"/>
    <mergeCell ref="A4:A5"/>
    <mergeCell ref="E4:E5"/>
  </mergeCells>
  <printOptions horizontalCentered="1"/>
  <pageMargins left="0.161111111111111" right="0.161111111111111" top="0.60625" bottom="1" header="0.5" footer="0.5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47"/>
  <sheetViews>
    <sheetView zoomScale="115" zoomScaleNormal="115" topLeftCell="B1" workbookViewId="0">
      <selection activeCell="D7" sqref="D7"/>
    </sheetView>
  </sheetViews>
  <sheetFormatPr defaultColWidth="8.88495575221239" defaultRowHeight="15"/>
  <cols>
    <col min="1" max="1" width="9.95575221238938" style="18" hidden="1" customWidth="1"/>
    <col min="2" max="2" width="33.2920353982301" style="18" customWidth="1"/>
    <col min="3" max="3" width="9.55752212389381" style="248" customWidth="1"/>
    <col min="4" max="4" width="9.07964601769912" style="18" customWidth="1"/>
    <col min="5" max="5" width="11.070796460177" style="248" customWidth="1"/>
    <col min="6" max="6" width="9.70796460176991" style="248" customWidth="1"/>
    <col min="7" max="7" width="8.97345132743363" style="248" customWidth="1"/>
    <col min="8" max="9" width="8.3716814159292" style="248" customWidth="1"/>
    <col min="10" max="10" width="8.66371681415929" style="248" customWidth="1"/>
    <col min="11" max="11" width="9.11504424778761" style="249" customWidth="1"/>
    <col min="12" max="12" width="10" style="18" customWidth="1"/>
    <col min="13" max="13" width="8.96460176991151" style="18" customWidth="1"/>
    <col min="14" max="14" width="9.11504424778761" style="18" customWidth="1"/>
    <col min="15" max="16384" width="8.88495575221239" style="247"/>
  </cols>
  <sheetData>
    <row r="1" s="245" customFormat="1" ht="17.5" spans="1:14">
      <c r="A1" s="250"/>
      <c r="B1" s="251" t="s">
        <v>104</v>
      </c>
      <c r="C1" s="252"/>
      <c r="D1" s="253"/>
      <c r="E1" s="254"/>
      <c r="F1" s="254"/>
      <c r="G1" s="254"/>
      <c r="H1" s="254"/>
      <c r="I1" s="254"/>
      <c r="J1" s="254"/>
      <c r="K1" s="271"/>
      <c r="L1" s="252"/>
      <c r="M1" s="272"/>
      <c r="N1" s="272"/>
    </row>
    <row r="2" s="245" customFormat="1" ht="22.5" spans="1:14">
      <c r="A2" s="255" t="s">
        <v>105</v>
      </c>
      <c r="B2" s="255"/>
      <c r="C2" s="255"/>
      <c r="D2" s="255"/>
      <c r="E2" s="255"/>
      <c r="F2" s="255"/>
      <c r="G2" s="255"/>
      <c r="H2" s="255"/>
      <c r="I2" s="255"/>
      <c r="J2" s="255"/>
      <c r="K2" s="273"/>
      <c r="L2" s="255"/>
      <c r="M2" s="255"/>
      <c r="N2" s="255"/>
    </row>
    <row r="3" s="245" customFormat="1" ht="17.5" spans="1:14">
      <c r="A3" s="256"/>
      <c r="B3" s="251"/>
      <c r="C3" s="257"/>
      <c r="D3" s="251"/>
      <c r="E3" s="257"/>
      <c r="F3" s="252"/>
      <c r="G3" s="252"/>
      <c r="H3" s="252"/>
      <c r="I3" s="252"/>
      <c r="J3" s="257"/>
      <c r="K3" s="274"/>
      <c r="L3" s="257"/>
      <c r="M3" s="275" t="s">
        <v>23</v>
      </c>
      <c r="N3" s="275"/>
    </row>
    <row r="4" s="245" customFormat="1" ht="28" customHeight="1" spans="1:14">
      <c r="A4" s="258" t="s">
        <v>106</v>
      </c>
      <c r="B4" s="259" t="s">
        <v>107</v>
      </c>
      <c r="C4" s="260" t="s">
        <v>108</v>
      </c>
      <c r="D4" s="260"/>
      <c r="E4" s="260"/>
      <c r="F4" s="260"/>
      <c r="G4" s="260"/>
      <c r="H4" s="260"/>
      <c r="I4" s="260"/>
      <c r="J4" s="260"/>
      <c r="K4" s="276" t="s">
        <v>109</v>
      </c>
      <c r="L4" s="260" t="s">
        <v>110</v>
      </c>
      <c r="M4" s="259" t="s">
        <v>111</v>
      </c>
      <c r="N4" s="259"/>
    </row>
    <row r="5" s="245" customFormat="1" ht="33" customHeight="1" spans="1:14">
      <c r="A5" s="261"/>
      <c r="B5" s="259"/>
      <c r="C5" s="260" t="s">
        <v>112</v>
      </c>
      <c r="D5" s="259" t="s">
        <v>113</v>
      </c>
      <c r="E5" s="260" t="s">
        <v>114</v>
      </c>
      <c r="F5" s="260"/>
      <c r="G5" s="260" t="s">
        <v>115</v>
      </c>
      <c r="H5" s="260" t="s">
        <v>67</v>
      </c>
      <c r="I5" s="260" t="s">
        <v>116</v>
      </c>
      <c r="J5" s="260" t="s">
        <v>66</v>
      </c>
      <c r="K5" s="276"/>
      <c r="L5" s="260"/>
      <c r="M5" s="259"/>
      <c r="N5" s="259"/>
    </row>
    <row r="6" s="245" customFormat="1" ht="48" customHeight="1" spans="1:14">
      <c r="A6" s="262"/>
      <c r="B6" s="259"/>
      <c r="C6" s="260"/>
      <c r="D6" s="259"/>
      <c r="E6" s="260" t="s">
        <v>117</v>
      </c>
      <c r="F6" s="260" t="s">
        <v>118</v>
      </c>
      <c r="G6" s="260"/>
      <c r="H6" s="260"/>
      <c r="I6" s="260"/>
      <c r="J6" s="260"/>
      <c r="K6" s="276"/>
      <c r="L6" s="260"/>
      <c r="M6" s="259" t="s">
        <v>119</v>
      </c>
      <c r="N6" s="259" t="s">
        <v>120</v>
      </c>
    </row>
    <row r="7" ht="22" customHeight="1" spans="1:14">
      <c r="A7" s="263"/>
      <c r="B7" s="264" t="s">
        <v>121</v>
      </c>
      <c r="C7" s="265">
        <f>C8+C197+C216+C277+C321+C341+C387+C504+C572+C615+C639+C749+C781+C825+C846+C859+C899+C909+C935+C936+C939</f>
        <v>217355.1</v>
      </c>
      <c r="D7" s="265">
        <f t="shared" ref="D7:L7" si="0">D8+D197+D216+D277+D321+D341+D387+D504+D572+D615+D639+D749+D781+D825+D846+D859+D899+D909+D935+D936+D939</f>
        <v>96672.36618</v>
      </c>
      <c r="E7" s="265">
        <f t="shared" si="0"/>
        <v>31582.1</v>
      </c>
      <c r="F7" s="265">
        <f>F8+F197+F216+F277+F321+F341+F387+F504+F572+F615+F639+F749+F781+F825+F846+F859+F899+F909+F936+F939</f>
        <v>78038.63382</v>
      </c>
      <c r="G7" s="265">
        <f t="shared" si="0"/>
        <v>2000</v>
      </c>
      <c r="H7" s="265">
        <f t="shared" si="0"/>
        <v>4895</v>
      </c>
      <c r="I7" s="265">
        <f t="shared" si="0"/>
        <v>4000</v>
      </c>
      <c r="J7" s="265">
        <f t="shared" si="0"/>
        <v>167</v>
      </c>
      <c r="K7" s="265">
        <f t="shared" si="0"/>
        <v>159209</v>
      </c>
      <c r="L7" s="265">
        <f t="shared" si="0"/>
        <v>239536</v>
      </c>
      <c r="M7" s="277">
        <f>C7/K7</f>
        <v>1.36521867482366</v>
      </c>
      <c r="N7" s="277">
        <f>C7/L7-1</f>
        <v>-0.0925994422550264</v>
      </c>
    </row>
    <row r="8" ht="16" customHeight="1" spans="1:14">
      <c r="A8" s="266">
        <v>201</v>
      </c>
      <c r="B8" s="267" t="s">
        <v>122</v>
      </c>
      <c r="C8" s="265">
        <f>C9+C21+C30+C42+C54+C65+C76+C88+C97+C106+C115+C126+C130+C133+C136+C142+C149+C157+C164+C170+C176+C182+C188+C194</f>
        <v>17304</v>
      </c>
      <c r="D8" s="265">
        <f>C8-E8-F8-G8-H8-I8-J8</f>
        <v>11972.09</v>
      </c>
      <c r="E8" s="268">
        <f t="shared" ref="E8:J8" si="1">E9+E21+E30+E42+E54+E76+E88+E97+E115+E106+E126+E130+E133+E136+E142+E149+E157+E164+E170+E176+E182+E188+E194</f>
        <v>4916</v>
      </c>
      <c r="F8" s="268">
        <f t="shared" si="1"/>
        <v>415.91</v>
      </c>
      <c r="G8" s="268">
        <f t="shared" si="1"/>
        <v>0</v>
      </c>
      <c r="H8" s="268">
        <f t="shared" si="1"/>
        <v>0</v>
      </c>
      <c r="I8" s="268">
        <f t="shared" si="1"/>
        <v>0</v>
      </c>
      <c r="J8" s="268">
        <f t="shared" si="1"/>
        <v>0</v>
      </c>
      <c r="K8" s="265">
        <f>K9+K21+K30+K42+K54+K65+K76+K88+K97+K106+K115+K126+K130+K136+K142+K149+K157+K164+K170+K176+K188</f>
        <v>18677</v>
      </c>
      <c r="L8" s="265">
        <v>16612</v>
      </c>
      <c r="M8" s="277">
        <f>C8/K8</f>
        <v>0.926487123199657</v>
      </c>
      <c r="N8" s="277">
        <f>C8/L8-1</f>
        <v>0.0416566337587285</v>
      </c>
    </row>
    <row r="9" ht="15.65" spans="1:14">
      <c r="A9" s="266">
        <v>20101</v>
      </c>
      <c r="B9" s="267" t="s">
        <v>123</v>
      </c>
      <c r="C9" s="265">
        <f>SUM(C10:C20)</f>
        <v>769</v>
      </c>
      <c r="D9" s="265">
        <f t="shared" ref="D9:D30" si="2">C9-E9-F9-G9-H9-I9-J9</f>
        <v>755</v>
      </c>
      <c r="E9" s="265"/>
      <c r="F9" s="268">
        <f>SUM(F10:F20)</f>
        <v>14</v>
      </c>
      <c r="G9" s="265"/>
      <c r="H9" s="265"/>
      <c r="I9" s="265"/>
      <c r="J9" s="265"/>
      <c r="K9" s="265">
        <f>SUM(K10:K20)</f>
        <v>670</v>
      </c>
      <c r="L9" s="265">
        <v>624</v>
      </c>
      <c r="M9" s="277">
        <f>C9/K9</f>
        <v>1.14776119402985</v>
      </c>
      <c r="N9" s="277">
        <f>C9/L9-1</f>
        <v>0.232371794871795</v>
      </c>
    </row>
    <row r="10" ht="15.65" spans="1:14">
      <c r="A10" s="266">
        <v>2010101</v>
      </c>
      <c r="B10" s="269" t="s">
        <v>124</v>
      </c>
      <c r="C10" s="265">
        <v>634</v>
      </c>
      <c r="D10" s="265">
        <f t="shared" si="2"/>
        <v>634</v>
      </c>
      <c r="E10" s="265"/>
      <c r="F10" s="265"/>
      <c r="G10" s="265"/>
      <c r="H10" s="270"/>
      <c r="I10" s="270"/>
      <c r="J10" s="270"/>
      <c r="K10" s="265">
        <v>611</v>
      </c>
      <c r="L10" s="265">
        <v>577</v>
      </c>
      <c r="M10" s="277">
        <f>C10/K10</f>
        <v>1.03764320785597</v>
      </c>
      <c r="N10" s="277">
        <f>C10/L10-1</f>
        <v>0.098786828422877</v>
      </c>
    </row>
    <row r="11" ht="15.65" spans="1:14">
      <c r="A11" s="266">
        <v>2010102</v>
      </c>
      <c r="B11" s="269" t="s">
        <v>125</v>
      </c>
      <c r="C11" s="265">
        <v>65</v>
      </c>
      <c r="D11" s="265">
        <f t="shared" si="2"/>
        <v>65</v>
      </c>
      <c r="E11" s="265"/>
      <c r="F11" s="265"/>
      <c r="G11" s="265"/>
      <c r="H11" s="270"/>
      <c r="I11" s="270"/>
      <c r="J11" s="270"/>
      <c r="K11" s="265">
        <v>13</v>
      </c>
      <c r="L11" s="265">
        <v>8</v>
      </c>
      <c r="M11" s="277"/>
      <c r="N11" s="277"/>
    </row>
    <row r="12" ht="15.65" spans="1:14">
      <c r="A12" s="266">
        <v>2010103</v>
      </c>
      <c r="B12" s="269" t="s">
        <v>126</v>
      </c>
      <c r="C12" s="265"/>
      <c r="D12" s="265">
        <f t="shared" si="2"/>
        <v>0</v>
      </c>
      <c r="E12" s="265"/>
      <c r="F12" s="265"/>
      <c r="G12" s="265"/>
      <c r="H12" s="270"/>
      <c r="I12" s="270"/>
      <c r="J12" s="270"/>
      <c r="K12" s="265"/>
      <c r="L12" s="265">
        <v>0</v>
      </c>
      <c r="M12" s="277"/>
      <c r="N12" s="277"/>
    </row>
    <row r="13" ht="15.65" spans="1:14">
      <c r="A13" s="266">
        <v>2010104</v>
      </c>
      <c r="B13" s="269" t="s">
        <v>127</v>
      </c>
      <c r="C13" s="265">
        <v>43</v>
      </c>
      <c r="D13" s="265">
        <f t="shared" si="2"/>
        <v>43</v>
      </c>
      <c r="E13" s="270"/>
      <c r="F13" s="270"/>
      <c r="G13" s="270"/>
      <c r="H13" s="270"/>
      <c r="I13" s="270"/>
      <c r="J13" s="270"/>
      <c r="K13" s="265">
        <v>24</v>
      </c>
      <c r="L13" s="270">
        <v>18</v>
      </c>
      <c r="M13" s="277"/>
      <c r="N13" s="277">
        <f>C13/L13-1</f>
        <v>1.38888888888889</v>
      </c>
    </row>
    <row r="14" ht="15.65" spans="1:14">
      <c r="A14" s="266">
        <v>2010105</v>
      </c>
      <c r="B14" s="269" t="s">
        <v>128</v>
      </c>
      <c r="C14" s="265"/>
      <c r="D14" s="265">
        <f t="shared" si="2"/>
        <v>0</v>
      </c>
      <c r="E14" s="270"/>
      <c r="F14" s="270"/>
      <c r="G14" s="270"/>
      <c r="H14" s="270"/>
      <c r="I14" s="270"/>
      <c r="J14" s="270"/>
      <c r="K14" s="265"/>
      <c r="L14" s="270">
        <v>0</v>
      </c>
      <c r="M14" s="277"/>
      <c r="N14" s="277"/>
    </row>
    <row r="15" ht="15.65" spans="1:14">
      <c r="A15" s="266">
        <v>2010106</v>
      </c>
      <c r="B15" s="269" t="s">
        <v>129</v>
      </c>
      <c r="C15" s="265"/>
      <c r="D15" s="265">
        <f t="shared" si="2"/>
        <v>0</v>
      </c>
      <c r="E15" s="270"/>
      <c r="F15" s="270"/>
      <c r="G15" s="270"/>
      <c r="H15" s="270"/>
      <c r="I15" s="270"/>
      <c r="J15" s="270"/>
      <c r="K15" s="265"/>
      <c r="L15" s="270">
        <v>4</v>
      </c>
      <c r="M15" s="277"/>
      <c r="N15" s="277"/>
    </row>
    <row r="16" ht="15.65" spans="1:14">
      <c r="A16" s="266">
        <v>2010107</v>
      </c>
      <c r="B16" s="269" t="s">
        <v>130</v>
      </c>
      <c r="C16" s="265"/>
      <c r="D16" s="265">
        <f t="shared" si="2"/>
        <v>0</v>
      </c>
      <c r="E16" s="270"/>
      <c r="F16" s="270"/>
      <c r="G16" s="270"/>
      <c r="H16" s="270"/>
      <c r="I16" s="270"/>
      <c r="J16" s="270"/>
      <c r="K16" s="265"/>
      <c r="L16" s="270">
        <v>0</v>
      </c>
      <c r="M16" s="277"/>
      <c r="N16" s="277"/>
    </row>
    <row r="17" ht="15.65" spans="1:14">
      <c r="A17" s="266">
        <v>2010108</v>
      </c>
      <c r="B17" s="269" t="s">
        <v>131</v>
      </c>
      <c r="C17" s="265">
        <v>18</v>
      </c>
      <c r="D17" s="265">
        <f t="shared" si="2"/>
        <v>4</v>
      </c>
      <c r="E17" s="270"/>
      <c r="F17" s="270">
        <v>14</v>
      </c>
      <c r="G17" s="270"/>
      <c r="H17" s="270"/>
      <c r="I17" s="270"/>
      <c r="J17" s="270"/>
      <c r="K17" s="265">
        <v>22</v>
      </c>
      <c r="L17" s="270">
        <v>16</v>
      </c>
      <c r="M17" s="277">
        <f>C17/K17</f>
        <v>0.818181818181818</v>
      </c>
      <c r="N17" s="277">
        <f>C17/L17-1</f>
        <v>0.125</v>
      </c>
    </row>
    <row r="18" s="246" customFormat="1" ht="17" customHeight="1" spans="1:14">
      <c r="A18" s="266">
        <v>2010109</v>
      </c>
      <c r="B18" s="269" t="s">
        <v>132</v>
      </c>
      <c r="C18" s="265"/>
      <c r="D18" s="265">
        <f t="shared" si="2"/>
        <v>0</v>
      </c>
      <c r="E18" s="270"/>
      <c r="F18" s="270"/>
      <c r="G18" s="270"/>
      <c r="H18" s="270"/>
      <c r="I18" s="270"/>
      <c r="J18" s="270"/>
      <c r="K18" s="265"/>
      <c r="L18" s="270">
        <v>1</v>
      </c>
      <c r="M18" s="277"/>
      <c r="N18" s="277"/>
    </row>
    <row r="19" s="246" customFormat="1" ht="17" customHeight="1" spans="1:14">
      <c r="A19" s="266">
        <v>2010150</v>
      </c>
      <c r="B19" s="269" t="s">
        <v>133</v>
      </c>
      <c r="C19" s="265"/>
      <c r="D19" s="265">
        <f t="shared" si="2"/>
        <v>0</v>
      </c>
      <c r="E19" s="270"/>
      <c r="F19" s="270"/>
      <c r="G19" s="270"/>
      <c r="H19" s="270"/>
      <c r="I19" s="270"/>
      <c r="J19" s="270"/>
      <c r="K19" s="265"/>
      <c r="L19" s="270">
        <v>0</v>
      </c>
      <c r="M19" s="277"/>
      <c r="N19" s="277"/>
    </row>
    <row r="20" ht="15.65" spans="1:14">
      <c r="A20" s="266">
        <v>2010199</v>
      </c>
      <c r="B20" s="269" t="s">
        <v>134</v>
      </c>
      <c r="C20" s="265">
        <v>9</v>
      </c>
      <c r="D20" s="265">
        <f t="shared" si="2"/>
        <v>9</v>
      </c>
      <c r="E20" s="270"/>
      <c r="F20" s="270"/>
      <c r="G20" s="270"/>
      <c r="H20" s="270"/>
      <c r="I20" s="270"/>
      <c r="J20" s="270"/>
      <c r="K20" s="265"/>
      <c r="L20" s="270">
        <v>0</v>
      </c>
      <c r="M20" s="277"/>
      <c r="N20" s="277"/>
    </row>
    <row r="21" ht="15.65" spans="1:14">
      <c r="A21" s="266">
        <v>20102</v>
      </c>
      <c r="B21" s="267" t="s">
        <v>135</v>
      </c>
      <c r="C21" s="265">
        <f>SUM(C22:C29)</f>
        <v>626</v>
      </c>
      <c r="D21" s="265">
        <f t="shared" si="2"/>
        <v>626</v>
      </c>
      <c r="E21" s="270"/>
      <c r="F21" s="270">
        <f>SUM(F22:F29)</f>
        <v>0</v>
      </c>
      <c r="G21" s="270"/>
      <c r="H21" s="270"/>
      <c r="I21" s="270"/>
      <c r="J21" s="270"/>
      <c r="K21" s="265">
        <f>SUM(K22:K29)</f>
        <v>520</v>
      </c>
      <c r="L21" s="270">
        <v>560</v>
      </c>
      <c r="M21" s="277">
        <f>C21/K21</f>
        <v>1.20384615384615</v>
      </c>
      <c r="N21" s="277">
        <f>C21/L21-1</f>
        <v>0.117857142857143</v>
      </c>
    </row>
    <row r="22" ht="15.65" spans="1:14">
      <c r="A22" s="266">
        <v>2010201</v>
      </c>
      <c r="B22" s="269" t="s">
        <v>124</v>
      </c>
      <c r="C22" s="265">
        <v>514</v>
      </c>
      <c r="D22" s="265">
        <f t="shared" si="2"/>
        <v>514</v>
      </c>
      <c r="E22" s="270"/>
      <c r="F22" s="270"/>
      <c r="G22" s="270"/>
      <c r="H22" s="270"/>
      <c r="I22" s="270"/>
      <c r="J22" s="270"/>
      <c r="K22" s="265">
        <v>461</v>
      </c>
      <c r="L22" s="270">
        <v>484</v>
      </c>
      <c r="M22" s="277">
        <f>C22/K22</f>
        <v>1.11496746203905</v>
      </c>
      <c r="N22" s="277">
        <f>C22/L22-1</f>
        <v>0.0619834710743801</v>
      </c>
    </row>
    <row r="23" ht="15.65" spans="1:14">
      <c r="A23" s="266">
        <v>2010202</v>
      </c>
      <c r="B23" s="269" t="s">
        <v>125</v>
      </c>
      <c r="C23" s="265">
        <v>57</v>
      </c>
      <c r="D23" s="265">
        <f t="shared" si="2"/>
        <v>57</v>
      </c>
      <c r="E23" s="270"/>
      <c r="F23" s="270"/>
      <c r="G23" s="270"/>
      <c r="H23" s="270"/>
      <c r="I23" s="270"/>
      <c r="J23" s="270"/>
      <c r="K23" s="265">
        <v>38</v>
      </c>
      <c r="L23" s="270">
        <v>51</v>
      </c>
      <c r="M23" s="277">
        <f>C23/K23</f>
        <v>1.5</v>
      </c>
      <c r="N23" s="277">
        <f>C23/L23-1</f>
        <v>0.117647058823529</v>
      </c>
    </row>
    <row r="24" ht="15.65" spans="1:14">
      <c r="A24" s="266">
        <v>2010203</v>
      </c>
      <c r="B24" s="269" t="s">
        <v>126</v>
      </c>
      <c r="C24" s="265"/>
      <c r="D24" s="265">
        <f t="shared" si="2"/>
        <v>0</v>
      </c>
      <c r="E24" s="270"/>
      <c r="F24" s="270"/>
      <c r="G24" s="270"/>
      <c r="H24" s="270"/>
      <c r="I24" s="270"/>
      <c r="J24" s="270"/>
      <c r="K24" s="265"/>
      <c r="L24" s="270">
        <v>0</v>
      </c>
      <c r="M24" s="277"/>
      <c r="N24" s="277"/>
    </row>
    <row r="25" ht="15.65" spans="1:14">
      <c r="A25" s="266">
        <v>2010204</v>
      </c>
      <c r="B25" s="269" t="s">
        <v>136</v>
      </c>
      <c r="C25" s="265">
        <v>25</v>
      </c>
      <c r="D25" s="265">
        <f t="shared" si="2"/>
        <v>25</v>
      </c>
      <c r="E25" s="270"/>
      <c r="F25" s="270"/>
      <c r="G25" s="270"/>
      <c r="H25" s="270"/>
      <c r="I25" s="270"/>
      <c r="J25" s="270"/>
      <c r="K25" s="265">
        <v>15</v>
      </c>
      <c r="L25" s="270">
        <v>15</v>
      </c>
      <c r="M25" s="277"/>
      <c r="N25" s="277">
        <f>C25/L25-1</f>
        <v>0.666666666666667</v>
      </c>
    </row>
    <row r="26" ht="15.65" spans="1:14">
      <c r="A26" s="266">
        <v>2010205</v>
      </c>
      <c r="B26" s="269" t="s">
        <v>137</v>
      </c>
      <c r="C26" s="265"/>
      <c r="D26" s="265">
        <f t="shared" si="2"/>
        <v>0</v>
      </c>
      <c r="E26" s="270"/>
      <c r="F26" s="270"/>
      <c r="G26" s="270"/>
      <c r="H26" s="270"/>
      <c r="I26" s="270"/>
      <c r="J26" s="270"/>
      <c r="K26" s="265"/>
      <c r="L26" s="270">
        <v>2</v>
      </c>
      <c r="M26" s="277"/>
      <c r="N26" s="277"/>
    </row>
    <row r="27" ht="15.65" spans="1:14">
      <c r="A27" s="266">
        <v>2010206</v>
      </c>
      <c r="B27" s="269" t="s">
        <v>138</v>
      </c>
      <c r="C27" s="265">
        <v>6</v>
      </c>
      <c r="D27" s="265">
        <f t="shared" si="2"/>
        <v>6</v>
      </c>
      <c r="E27" s="270"/>
      <c r="F27" s="270"/>
      <c r="G27" s="270"/>
      <c r="H27" s="270"/>
      <c r="I27" s="270"/>
      <c r="J27" s="270"/>
      <c r="K27" s="265">
        <v>6</v>
      </c>
      <c r="L27" s="270">
        <v>8</v>
      </c>
      <c r="M27" s="277"/>
      <c r="N27" s="277">
        <f>C27/L27-1</f>
        <v>-0.25</v>
      </c>
    </row>
    <row r="28" ht="15.65" spans="1:14">
      <c r="A28" s="266">
        <v>2010250</v>
      </c>
      <c r="B28" s="269" t="s">
        <v>133</v>
      </c>
      <c r="C28" s="265"/>
      <c r="D28" s="265">
        <f t="shared" si="2"/>
        <v>0</v>
      </c>
      <c r="E28" s="270"/>
      <c r="F28" s="270"/>
      <c r="G28" s="270"/>
      <c r="H28" s="270"/>
      <c r="I28" s="270"/>
      <c r="J28" s="270"/>
      <c r="K28" s="265"/>
      <c r="L28" s="270">
        <v>0</v>
      </c>
      <c r="M28" s="277"/>
      <c r="N28" s="277"/>
    </row>
    <row r="29" ht="15.65" spans="1:14">
      <c r="A29" s="266">
        <v>2010299</v>
      </c>
      <c r="B29" s="269" t="s">
        <v>139</v>
      </c>
      <c r="C29" s="265">
        <v>24</v>
      </c>
      <c r="D29" s="265">
        <f t="shared" si="2"/>
        <v>24</v>
      </c>
      <c r="E29" s="270"/>
      <c r="F29" s="270"/>
      <c r="G29" s="270"/>
      <c r="H29" s="270"/>
      <c r="I29" s="270"/>
      <c r="J29" s="270"/>
      <c r="K29" s="265"/>
      <c r="L29" s="270">
        <v>0</v>
      </c>
      <c r="M29" s="277"/>
      <c r="N29" s="277"/>
    </row>
    <row r="30" ht="31.3" spans="1:14">
      <c r="A30" s="266">
        <v>20103</v>
      </c>
      <c r="B30" s="267" t="s">
        <v>140</v>
      </c>
      <c r="C30" s="265">
        <f>SUM(C31:C41)</f>
        <v>6303</v>
      </c>
      <c r="D30" s="265">
        <f t="shared" si="2"/>
        <v>3113</v>
      </c>
      <c r="E30" s="268">
        <f>SUM(E31:E41)</f>
        <v>3190</v>
      </c>
      <c r="F30" s="270">
        <f>SUM(F31:F41)</f>
        <v>0</v>
      </c>
      <c r="G30" s="270"/>
      <c r="H30" s="270"/>
      <c r="I30" s="270"/>
      <c r="J30" s="270"/>
      <c r="K30" s="265">
        <f>SUM(K31:K41)</f>
        <v>9970</v>
      </c>
      <c r="L30" s="270">
        <v>6398</v>
      </c>
      <c r="M30" s="277">
        <f>C30/K30</f>
        <v>0.632196589769308</v>
      </c>
      <c r="N30" s="277">
        <f>C30/L30-1</f>
        <v>-0.0148483901219131</v>
      </c>
    </row>
    <row r="31" ht="17" customHeight="1" spans="1:14">
      <c r="A31" s="266">
        <v>2010301</v>
      </c>
      <c r="B31" s="269" t="s">
        <v>124</v>
      </c>
      <c r="C31" s="265">
        <v>4126</v>
      </c>
      <c r="D31" s="265">
        <f t="shared" ref="D31:D76" si="3">C31-E31-F31-G31-H31-I31-J31</f>
        <v>1926</v>
      </c>
      <c r="E31" s="270">
        <v>2200</v>
      </c>
      <c r="F31" s="270"/>
      <c r="G31" s="270"/>
      <c r="H31" s="270"/>
      <c r="I31" s="270"/>
      <c r="J31" s="270"/>
      <c r="K31" s="265">
        <v>8351</v>
      </c>
      <c r="L31" s="270">
        <v>4639</v>
      </c>
      <c r="M31" s="277">
        <f>C31/K31</f>
        <v>0.494072566159741</v>
      </c>
      <c r="N31" s="277">
        <f>C31/L31-1</f>
        <v>-0.110584177624488</v>
      </c>
    </row>
    <row r="32" ht="15.65" spans="1:14">
      <c r="A32" s="266">
        <v>2010302</v>
      </c>
      <c r="B32" s="269" t="s">
        <v>125</v>
      </c>
      <c r="C32" s="265">
        <v>691</v>
      </c>
      <c r="D32" s="265">
        <f t="shared" si="3"/>
        <v>361</v>
      </c>
      <c r="E32" s="270">
        <v>330</v>
      </c>
      <c r="F32" s="270"/>
      <c r="G32" s="270"/>
      <c r="H32" s="270"/>
      <c r="I32" s="270"/>
      <c r="J32" s="270"/>
      <c r="K32" s="265">
        <v>327</v>
      </c>
      <c r="L32" s="270">
        <v>589</v>
      </c>
      <c r="M32" s="277"/>
      <c r="N32" s="277">
        <f>C32/L32-1</f>
        <v>0.173174872665535</v>
      </c>
    </row>
    <row r="33" ht="15.65" spans="1:14">
      <c r="A33" s="266">
        <v>2010303</v>
      </c>
      <c r="B33" s="269" t="s">
        <v>126</v>
      </c>
      <c r="C33" s="265">
        <v>155</v>
      </c>
      <c r="D33" s="265">
        <f t="shared" si="3"/>
        <v>155</v>
      </c>
      <c r="E33" s="270"/>
      <c r="F33" s="270"/>
      <c r="G33" s="270"/>
      <c r="H33" s="270"/>
      <c r="I33" s="270"/>
      <c r="J33" s="270"/>
      <c r="K33" s="265">
        <v>155</v>
      </c>
      <c r="L33" s="270">
        <v>100</v>
      </c>
      <c r="M33" s="277"/>
      <c r="N33" s="277">
        <f>C33/L33-1</f>
        <v>0.55</v>
      </c>
    </row>
    <row r="34" ht="15.65" spans="1:14">
      <c r="A34" s="266">
        <v>2010304</v>
      </c>
      <c r="B34" s="269" t="s">
        <v>141</v>
      </c>
      <c r="C34" s="265"/>
      <c r="D34" s="265">
        <f t="shared" si="3"/>
        <v>0</v>
      </c>
      <c r="E34" s="270"/>
      <c r="F34" s="270"/>
      <c r="G34" s="270"/>
      <c r="H34" s="270"/>
      <c r="I34" s="270"/>
      <c r="J34" s="270"/>
      <c r="K34" s="265"/>
      <c r="L34" s="270">
        <v>0</v>
      </c>
      <c r="M34" s="277"/>
      <c r="N34" s="277"/>
    </row>
    <row r="35" ht="15.65" spans="1:14">
      <c r="A35" s="266">
        <v>2010305</v>
      </c>
      <c r="B35" s="269" t="s">
        <v>142</v>
      </c>
      <c r="C35" s="265"/>
      <c r="D35" s="265">
        <f t="shared" si="3"/>
        <v>0</v>
      </c>
      <c r="E35" s="270"/>
      <c r="F35" s="270"/>
      <c r="G35" s="270"/>
      <c r="H35" s="270"/>
      <c r="I35" s="270"/>
      <c r="J35" s="270"/>
      <c r="K35" s="265"/>
      <c r="L35" s="270">
        <v>0</v>
      </c>
      <c r="M35" s="277"/>
      <c r="N35" s="277"/>
    </row>
    <row r="36" ht="15.65" spans="1:14">
      <c r="A36" s="266">
        <v>2010306</v>
      </c>
      <c r="B36" s="269" t="s">
        <v>143</v>
      </c>
      <c r="C36" s="265"/>
      <c r="D36" s="265">
        <f t="shared" si="3"/>
        <v>0</v>
      </c>
      <c r="E36" s="270"/>
      <c r="F36" s="270"/>
      <c r="G36" s="270"/>
      <c r="H36" s="270"/>
      <c r="I36" s="270"/>
      <c r="J36" s="270"/>
      <c r="K36" s="265"/>
      <c r="L36" s="270">
        <v>0</v>
      </c>
      <c r="M36" s="277"/>
      <c r="N36" s="277"/>
    </row>
    <row r="37" ht="15.65" spans="1:14">
      <c r="A37" s="266">
        <v>2010307</v>
      </c>
      <c r="B37" s="269" t="s">
        <v>144</v>
      </c>
      <c r="C37" s="265"/>
      <c r="D37" s="265">
        <f t="shared" si="3"/>
        <v>0</v>
      </c>
      <c r="E37" s="270"/>
      <c r="F37" s="270"/>
      <c r="G37" s="270"/>
      <c r="H37" s="270"/>
      <c r="I37" s="270"/>
      <c r="J37" s="270"/>
      <c r="K37" s="265"/>
      <c r="L37" s="270">
        <v>0</v>
      </c>
      <c r="M37" s="277"/>
      <c r="N37" s="277"/>
    </row>
    <row r="38" ht="15.65" spans="1:14">
      <c r="A38" s="266">
        <v>2010308</v>
      </c>
      <c r="B38" s="269" t="s">
        <v>145</v>
      </c>
      <c r="C38" s="265">
        <v>177</v>
      </c>
      <c r="D38" s="265">
        <f t="shared" si="3"/>
        <v>177</v>
      </c>
      <c r="E38" s="270"/>
      <c r="F38" s="270"/>
      <c r="G38" s="270"/>
      <c r="H38" s="270"/>
      <c r="I38" s="270"/>
      <c r="J38" s="270"/>
      <c r="K38" s="265">
        <v>60</v>
      </c>
      <c r="L38" s="270">
        <v>100</v>
      </c>
      <c r="M38" s="277"/>
      <c r="N38" s="277">
        <f>C38/L38-1</f>
        <v>0.77</v>
      </c>
    </row>
    <row r="39" ht="15.65" spans="1:14">
      <c r="A39" s="266">
        <v>2010309</v>
      </c>
      <c r="B39" s="269" t="s">
        <v>146</v>
      </c>
      <c r="C39" s="265"/>
      <c r="D39" s="265">
        <f t="shared" si="3"/>
        <v>0</v>
      </c>
      <c r="E39" s="270"/>
      <c r="F39" s="270"/>
      <c r="G39" s="270"/>
      <c r="H39" s="270"/>
      <c r="I39" s="270"/>
      <c r="J39" s="270"/>
      <c r="K39" s="265"/>
      <c r="L39" s="270">
        <v>0</v>
      </c>
      <c r="M39" s="277"/>
      <c r="N39" s="277"/>
    </row>
    <row r="40" ht="15.65" spans="1:14">
      <c r="A40" s="266">
        <v>2010350</v>
      </c>
      <c r="B40" s="269" t="s">
        <v>133</v>
      </c>
      <c r="C40" s="265">
        <v>184</v>
      </c>
      <c r="D40" s="265">
        <f t="shared" si="3"/>
        <v>184</v>
      </c>
      <c r="E40" s="270"/>
      <c r="F40" s="270"/>
      <c r="G40" s="270"/>
      <c r="H40" s="270"/>
      <c r="I40" s="270"/>
      <c r="J40" s="270"/>
      <c r="K40" s="265">
        <v>63</v>
      </c>
      <c r="L40" s="270">
        <v>175</v>
      </c>
      <c r="M40" s="277"/>
      <c r="N40" s="277">
        <f>C40/L40-1</f>
        <v>0.0514285714285714</v>
      </c>
    </row>
    <row r="41" ht="31.3" spans="1:14">
      <c r="A41" s="266">
        <v>2010399</v>
      </c>
      <c r="B41" s="269" t="s">
        <v>147</v>
      </c>
      <c r="C41" s="265">
        <v>970</v>
      </c>
      <c r="D41" s="265">
        <f t="shared" si="3"/>
        <v>310</v>
      </c>
      <c r="E41" s="270">
        <v>660</v>
      </c>
      <c r="F41" s="270"/>
      <c r="G41" s="270"/>
      <c r="H41" s="270"/>
      <c r="I41" s="270"/>
      <c r="J41" s="270"/>
      <c r="K41" s="265">
        <v>1014</v>
      </c>
      <c r="L41" s="270">
        <v>795</v>
      </c>
      <c r="M41" s="277">
        <f>C41/K41</f>
        <v>0.956607495069034</v>
      </c>
      <c r="N41" s="277">
        <f>C41/L41-1</f>
        <v>0.220125786163522</v>
      </c>
    </row>
    <row r="42" ht="15.65" spans="1:14">
      <c r="A42" s="266">
        <v>20104</v>
      </c>
      <c r="B42" s="267" t="s">
        <v>148</v>
      </c>
      <c r="C42" s="265">
        <f>SUM(C43:C53)</f>
        <v>1032</v>
      </c>
      <c r="D42" s="265">
        <f t="shared" si="3"/>
        <v>1032</v>
      </c>
      <c r="E42" s="270"/>
      <c r="F42" s="270">
        <f>SUM(F43:F53)</f>
        <v>0</v>
      </c>
      <c r="G42" s="270"/>
      <c r="H42" s="270"/>
      <c r="I42" s="270"/>
      <c r="J42" s="270"/>
      <c r="K42" s="265">
        <f>SUM(K43:K53)</f>
        <v>640</v>
      </c>
      <c r="L42" s="270">
        <v>1055</v>
      </c>
      <c r="M42" s="277"/>
      <c r="N42" s="277">
        <f>C42/L42-1</f>
        <v>-0.0218009478672986</v>
      </c>
    </row>
    <row r="43" ht="15.65" spans="1:14">
      <c r="A43" s="266">
        <v>2010401</v>
      </c>
      <c r="B43" s="269" t="s">
        <v>124</v>
      </c>
      <c r="C43" s="265">
        <v>441</v>
      </c>
      <c r="D43" s="265">
        <f t="shared" si="3"/>
        <v>441</v>
      </c>
      <c r="E43" s="270"/>
      <c r="F43" s="270"/>
      <c r="G43" s="270"/>
      <c r="H43" s="270"/>
      <c r="I43" s="270"/>
      <c r="J43" s="270"/>
      <c r="K43" s="265">
        <v>502</v>
      </c>
      <c r="L43" s="270">
        <v>354</v>
      </c>
      <c r="M43" s="277">
        <f>C43/K43</f>
        <v>0.878486055776892</v>
      </c>
      <c r="N43" s="277">
        <f>C43/L43-1</f>
        <v>0.245762711864407</v>
      </c>
    </row>
    <row r="44" ht="15.65" spans="1:14">
      <c r="A44" s="266">
        <v>2010402</v>
      </c>
      <c r="B44" s="269" t="s">
        <v>125</v>
      </c>
      <c r="C44" s="265">
        <v>47</v>
      </c>
      <c r="D44" s="265">
        <f t="shared" si="3"/>
        <v>47</v>
      </c>
      <c r="E44" s="270"/>
      <c r="F44" s="270"/>
      <c r="G44" s="270"/>
      <c r="H44" s="270"/>
      <c r="I44" s="270"/>
      <c r="J44" s="270"/>
      <c r="K44" s="265">
        <v>15</v>
      </c>
      <c r="L44" s="270">
        <v>504</v>
      </c>
      <c r="M44" s="277"/>
      <c r="N44" s="277"/>
    </row>
    <row r="45" ht="15.65" spans="1:14">
      <c r="A45" s="266">
        <v>2010403</v>
      </c>
      <c r="B45" s="269" t="s">
        <v>126</v>
      </c>
      <c r="C45" s="265"/>
      <c r="D45" s="265">
        <f t="shared" si="3"/>
        <v>0</v>
      </c>
      <c r="E45" s="270"/>
      <c r="F45" s="270"/>
      <c r="G45" s="270"/>
      <c r="H45" s="270"/>
      <c r="I45" s="270"/>
      <c r="J45" s="270"/>
      <c r="K45" s="265"/>
      <c r="L45" s="270">
        <v>0</v>
      </c>
      <c r="M45" s="277"/>
      <c r="N45" s="277"/>
    </row>
    <row r="46" ht="15.65" spans="1:14">
      <c r="A46" s="266">
        <v>2010404</v>
      </c>
      <c r="B46" s="269" t="s">
        <v>149</v>
      </c>
      <c r="C46" s="265"/>
      <c r="D46" s="265">
        <f t="shared" si="3"/>
        <v>0</v>
      </c>
      <c r="E46" s="270"/>
      <c r="F46" s="270"/>
      <c r="G46" s="270"/>
      <c r="H46" s="270"/>
      <c r="I46" s="270"/>
      <c r="J46" s="270"/>
      <c r="K46" s="265"/>
      <c r="L46" s="270">
        <v>20</v>
      </c>
      <c r="M46" s="277"/>
      <c r="N46" s="277"/>
    </row>
    <row r="47" ht="15.65" spans="1:14">
      <c r="A47" s="266">
        <v>2010405</v>
      </c>
      <c r="B47" s="269" t="s">
        <v>150</v>
      </c>
      <c r="C47" s="265"/>
      <c r="D47" s="265">
        <f t="shared" si="3"/>
        <v>0</v>
      </c>
      <c r="E47" s="270"/>
      <c r="F47" s="270"/>
      <c r="G47" s="270"/>
      <c r="H47" s="270"/>
      <c r="I47" s="270"/>
      <c r="J47" s="270"/>
      <c r="K47" s="265"/>
      <c r="L47" s="270">
        <v>0</v>
      </c>
      <c r="M47" s="277"/>
      <c r="N47" s="277"/>
    </row>
    <row r="48" ht="15.65" spans="1:14">
      <c r="A48" s="266">
        <v>2010406</v>
      </c>
      <c r="B48" s="269" t="s">
        <v>151</v>
      </c>
      <c r="C48" s="265">
        <v>33</v>
      </c>
      <c r="D48" s="265">
        <f t="shared" si="3"/>
        <v>33</v>
      </c>
      <c r="E48" s="270"/>
      <c r="F48" s="270"/>
      <c r="G48" s="270"/>
      <c r="H48" s="270"/>
      <c r="I48" s="270"/>
      <c r="J48" s="270"/>
      <c r="K48" s="265">
        <v>50</v>
      </c>
      <c r="L48" s="270">
        <v>10</v>
      </c>
      <c r="M48" s="277">
        <f>C48/K48</f>
        <v>0.66</v>
      </c>
      <c r="N48" s="277"/>
    </row>
    <row r="49" ht="15.65" spans="1:14">
      <c r="A49" s="266">
        <v>2010407</v>
      </c>
      <c r="B49" s="269" t="s">
        <v>152</v>
      </c>
      <c r="C49" s="265"/>
      <c r="D49" s="265">
        <f t="shared" si="3"/>
        <v>0</v>
      </c>
      <c r="E49" s="270"/>
      <c r="F49" s="270"/>
      <c r="G49" s="270"/>
      <c r="H49" s="270"/>
      <c r="I49" s="270"/>
      <c r="J49" s="270"/>
      <c r="K49" s="265"/>
      <c r="L49" s="270">
        <v>0</v>
      </c>
      <c r="M49" s="277"/>
      <c r="N49" s="277"/>
    </row>
    <row r="50" ht="15.65" spans="1:14">
      <c r="A50" s="266">
        <v>2010408</v>
      </c>
      <c r="B50" s="269" t="s">
        <v>153</v>
      </c>
      <c r="C50" s="265">
        <v>16</v>
      </c>
      <c r="D50" s="265">
        <f t="shared" si="3"/>
        <v>16</v>
      </c>
      <c r="E50" s="270"/>
      <c r="F50" s="270"/>
      <c r="G50" s="270"/>
      <c r="H50" s="270"/>
      <c r="I50" s="270"/>
      <c r="J50" s="270"/>
      <c r="K50" s="265">
        <v>20</v>
      </c>
      <c r="L50" s="270">
        <v>20</v>
      </c>
      <c r="M50" s="277">
        <f>C50/K50</f>
        <v>0.8</v>
      </c>
      <c r="N50" s="277">
        <f>C50/L50-1</f>
        <v>-0.2</v>
      </c>
    </row>
    <row r="51" ht="15.65" spans="1:14">
      <c r="A51" s="266">
        <v>2010409</v>
      </c>
      <c r="B51" s="269" t="s">
        <v>154</v>
      </c>
      <c r="C51" s="265"/>
      <c r="D51" s="265">
        <f t="shared" si="3"/>
        <v>0</v>
      </c>
      <c r="E51" s="270"/>
      <c r="F51" s="270"/>
      <c r="G51" s="270"/>
      <c r="H51" s="270"/>
      <c r="I51" s="270"/>
      <c r="J51" s="270"/>
      <c r="K51" s="265"/>
      <c r="L51" s="270">
        <v>0</v>
      </c>
      <c r="M51" s="277"/>
      <c r="N51" s="277"/>
    </row>
    <row r="52" ht="15.65" spans="1:14">
      <c r="A52" s="266">
        <v>2010450</v>
      </c>
      <c r="B52" s="269" t="s">
        <v>133</v>
      </c>
      <c r="C52" s="265">
        <v>102</v>
      </c>
      <c r="D52" s="265">
        <f t="shared" si="3"/>
        <v>102</v>
      </c>
      <c r="E52" s="270"/>
      <c r="F52" s="270"/>
      <c r="G52" s="270"/>
      <c r="H52" s="270"/>
      <c r="I52" s="270"/>
      <c r="J52" s="270"/>
      <c r="K52" s="265"/>
      <c r="L52" s="270">
        <v>47</v>
      </c>
      <c r="M52" s="277"/>
      <c r="N52" s="277">
        <f>C52/L52-1</f>
        <v>1.17021276595745</v>
      </c>
    </row>
    <row r="53" ht="15.65" spans="1:14">
      <c r="A53" s="266">
        <v>2010499</v>
      </c>
      <c r="B53" s="269" t="s">
        <v>155</v>
      </c>
      <c r="C53" s="265">
        <v>393</v>
      </c>
      <c r="D53" s="265">
        <f t="shared" si="3"/>
        <v>393</v>
      </c>
      <c r="E53" s="270"/>
      <c r="F53" s="270"/>
      <c r="G53" s="270"/>
      <c r="H53" s="270"/>
      <c r="I53" s="270"/>
      <c r="J53" s="270"/>
      <c r="K53" s="265">
        <v>53</v>
      </c>
      <c r="L53" s="270">
        <v>100</v>
      </c>
      <c r="M53" s="277"/>
      <c r="N53" s="277"/>
    </row>
    <row r="54" ht="15.65" spans="1:14">
      <c r="A54" s="266">
        <v>20105</v>
      </c>
      <c r="B54" s="267" t="s">
        <v>156</v>
      </c>
      <c r="C54" s="265">
        <f>SUM(C55:C64)</f>
        <v>381</v>
      </c>
      <c r="D54" s="265">
        <f t="shared" si="3"/>
        <v>381</v>
      </c>
      <c r="E54" s="270"/>
      <c r="F54" s="270"/>
      <c r="G54" s="270"/>
      <c r="H54" s="270"/>
      <c r="I54" s="270"/>
      <c r="J54" s="270"/>
      <c r="K54" s="265">
        <f>SUM(K55:K64)</f>
        <v>320</v>
      </c>
      <c r="L54" s="270">
        <v>319</v>
      </c>
      <c r="M54" s="277">
        <f>C54/K54</f>
        <v>1.190625</v>
      </c>
      <c r="N54" s="277">
        <f>C54/L54-1</f>
        <v>0.19435736677116</v>
      </c>
    </row>
    <row r="55" ht="15.65" spans="1:14">
      <c r="A55" s="266">
        <v>2010501</v>
      </c>
      <c r="B55" s="269" t="s">
        <v>124</v>
      </c>
      <c r="C55" s="265">
        <v>232</v>
      </c>
      <c r="D55" s="265">
        <f t="shared" si="3"/>
        <v>232</v>
      </c>
      <c r="E55" s="270"/>
      <c r="F55" s="270"/>
      <c r="G55" s="270"/>
      <c r="H55" s="270"/>
      <c r="I55" s="270"/>
      <c r="J55" s="270"/>
      <c r="K55" s="265">
        <v>164</v>
      </c>
      <c r="L55" s="270">
        <v>239</v>
      </c>
      <c r="M55" s="277">
        <f>C55/K55</f>
        <v>1.41463414634146</v>
      </c>
      <c r="N55" s="277">
        <f>C55/L55-1</f>
        <v>-0.0292887029288703</v>
      </c>
    </row>
    <row r="56" ht="15.65" spans="1:14">
      <c r="A56" s="266">
        <v>2010502</v>
      </c>
      <c r="B56" s="269" t="s">
        <v>125</v>
      </c>
      <c r="C56" s="265">
        <v>11</v>
      </c>
      <c r="D56" s="265">
        <f t="shared" si="3"/>
        <v>11</v>
      </c>
      <c r="E56" s="270"/>
      <c r="F56" s="270"/>
      <c r="G56" s="270"/>
      <c r="H56" s="270"/>
      <c r="I56" s="270"/>
      <c r="J56" s="270"/>
      <c r="K56" s="265"/>
      <c r="L56" s="270">
        <v>46</v>
      </c>
      <c r="M56" s="277"/>
      <c r="N56" s="277">
        <f>C56/L56-1</f>
        <v>-0.760869565217391</v>
      </c>
    </row>
    <row r="57" ht="15.65" spans="1:14">
      <c r="A57" s="266">
        <v>2010503</v>
      </c>
      <c r="B57" s="269" t="s">
        <v>126</v>
      </c>
      <c r="C57" s="265"/>
      <c r="D57" s="265">
        <f t="shared" si="3"/>
        <v>0</v>
      </c>
      <c r="E57" s="270"/>
      <c r="F57" s="270"/>
      <c r="G57" s="270"/>
      <c r="H57" s="270"/>
      <c r="I57" s="270"/>
      <c r="J57" s="270"/>
      <c r="K57" s="265"/>
      <c r="L57" s="270">
        <v>0</v>
      </c>
      <c r="M57" s="277"/>
      <c r="N57" s="277"/>
    </row>
    <row r="58" ht="15.65" spans="1:14">
      <c r="A58" s="266">
        <v>2010504</v>
      </c>
      <c r="B58" s="269" t="s">
        <v>157</v>
      </c>
      <c r="C58" s="265">
        <v>6</v>
      </c>
      <c r="D58" s="265">
        <f t="shared" si="3"/>
        <v>6</v>
      </c>
      <c r="E58" s="270"/>
      <c r="F58" s="270"/>
      <c r="G58" s="270"/>
      <c r="H58" s="270"/>
      <c r="I58" s="270"/>
      <c r="J58" s="270"/>
      <c r="K58" s="265">
        <v>6</v>
      </c>
      <c r="L58" s="270">
        <v>9</v>
      </c>
      <c r="M58" s="277"/>
      <c r="N58" s="277">
        <f>C58/L58-1</f>
        <v>-0.333333333333333</v>
      </c>
    </row>
    <row r="59" ht="15.65" spans="1:14">
      <c r="A59" s="266">
        <v>2010505</v>
      </c>
      <c r="B59" s="269" t="s">
        <v>158</v>
      </c>
      <c r="C59" s="265">
        <v>13</v>
      </c>
      <c r="D59" s="265">
        <f t="shared" si="3"/>
        <v>13</v>
      </c>
      <c r="E59" s="270"/>
      <c r="F59" s="270"/>
      <c r="G59" s="270"/>
      <c r="H59" s="270"/>
      <c r="I59" s="270"/>
      <c r="J59" s="270"/>
      <c r="K59" s="265">
        <v>14</v>
      </c>
      <c r="L59" s="270">
        <v>14</v>
      </c>
      <c r="M59" s="277">
        <f>C59/K59</f>
        <v>0.928571428571429</v>
      </c>
      <c r="N59" s="277">
        <f>C59/L59-1</f>
        <v>-0.0714285714285714</v>
      </c>
    </row>
    <row r="60" ht="15.65" spans="1:14">
      <c r="A60" s="266">
        <v>2010506</v>
      </c>
      <c r="B60" s="269" t="s">
        <v>159</v>
      </c>
      <c r="C60" s="265"/>
      <c r="D60" s="265">
        <f t="shared" si="3"/>
        <v>0</v>
      </c>
      <c r="E60" s="270"/>
      <c r="F60" s="270"/>
      <c r="G60" s="270"/>
      <c r="H60" s="270"/>
      <c r="I60" s="270"/>
      <c r="J60" s="270"/>
      <c r="K60" s="265"/>
      <c r="L60" s="270">
        <v>3</v>
      </c>
      <c r="M60" s="277"/>
      <c r="N60" s="277"/>
    </row>
    <row r="61" ht="15.65" spans="1:14">
      <c r="A61" s="266">
        <v>2010507</v>
      </c>
      <c r="B61" s="269" t="s">
        <v>160</v>
      </c>
      <c r="C61" s="265"/>
      <c r="D61" s="265">
        <f t="shared" si="3"/>
        <v>0</v>
      </c>
      <c r="E61" s="270"/>
      <c r="F61" s="270"/>
      <c r="G61" s="270"/>
      <c r="H61" s="270"/>
      <c r="I61" s="270"/>
      <c r="J61" s="270"/>
      <c r="K61" s="265"/>
      <c r="L61" s="270">
        <v>0</v>
      </c>
      <c r="M61" s="277"/>
      <c r="N61" s="277"/>
    </row>
    <row r="62" ht="15.65" spans="1:14">
      <c r="A62" s="266">
        <v>2010508</v>
      </c>
      <c r="B62" s="269" t="s">
        <v>161</v>
      </c>
      <c r="C62" s="265">
        <v>42</v>
      </c>
      <c r="D62" s="265">
        <f t="shared" si="3"/>
        <v>42</v>
      </c>
      <c r="E62" s="270"/>
      <c r="F62" s="270"/>
      <c r="G62" s="270"/>
      <c r="H62" s="270"/>
      <c r="I62" s="270"/>
      <c r="J62" s="270"/>
      <c r="K62" s="265">
        <v>7</v>
      </c>
      <c r="L62" s="270">
        <v>8</v>
      </c>
      <c r="M62" s="277"/>
      <c r="N62" s="277"/>
    </row>
    <row r="63" ht="15.65" spans="1:14">
      <c r="A63" s="266">
        <v>2010550</v>
      </c>
      <c r="B63" s="269" t="s">
        <v>133</v>
      </c>
      <c r="C63" s="265">
        <v>5</v>
      </c>
      <c r="D63" s="265">
        <f t="shared" si="3"/>
        <v>5</v>
      </c>
      <c r="E63" s="270"/>
      <c r="F63" s="270"/>
      <c r="G63" s="270"/>
      <c r="H63" s="270"/>
      <c r="I63" s="270"/>
      <c r="J63" s="270"/>
      <c r="K63" s="265">
        <v>92</v>
      </c>
      <c r="L63" s="270">
        <v>0</v>
      </c>
      <c r="M63" s="277">
        <f>C63/K63</f>
        <v>0.0543478260869565</v>
      </c>
      <c r="N63" s="277"/>
    </row>
    <row r="64" ht="15.65" spans="1:14">
      <c r="A64" s="266">
        <v>2010599</v>
      </c>
      <c r="B64" s="269" t="s">
        <v>162</v>
      </c>
      <c r="C64" s="265">
        <v>72</v>
      </c>
      <c r="D64" s="265">
        <f t="shared" si="3"/>
        <v>72</v>
      </c>
      <c r="E64" s="270"/>
      <c r="F64" s="270"/>
      <c r="G64" s="270"/>
      <c r="H64" s="270"/>
      <c r="I64" s="270"/>
      <c r="J64" s="270"/>
      <c r="K64" s="265">
        <v>37</v>
      </c>
      <c r="L64" s="270">
        <v>0</v>
      </c>
      <c r="M64" s="277"/>
      <c r="N64" s="277"/>
    </row>
    <row r="65" ht="15.65" spans="1:14">
      <c r="A65" s="266">
        <v>20106</v>
      </c>
      <c r="B65" s="267" t="s">
        <v>163</v>
      </c>
      <c r="C65" s="265">
        <f>SUM(C66:C75)</f>
        <v>1491</v>
      </c>
      <c r="D65" s="265">
        <f t="shared" ref="D65:K65" si="4">SUM(D66:D75)</f>
        <v>1444</v>
      </c>
      <c r="E65" s="268">
        <f t="shared" si="4"/>
        <v>0</v>
      </c>
      <c r="F65" s="268">
        <f t="shared" si="4"/>
        <v>47</v>
      </c>
      <c r="G65" s="268">
        <f t="shared" si="4"/>
        <v>0</v>
      </c>
      <c r="H65" s="268">
        <f t="shared" si="4"/>
        <v>0</v>
      </c>
      <c r="I65" s="268">
        <f t="shared" si="4"/>
        <v>0</v>
      </c>
      <c r="J65" s="268">
        <f t="shared" si="4"/>
        <v>0</v>
      </c>
      <c r="K65" s="265">
        <f t="shared" si="4"/>
        <v>1060</v>
      </c>
      <c r="L65" s="270">
        <v>1368</v>
      </c>
      <c r="M65" s="277">
        <f>C65/K65</f>
        <v>1.40660377358491</v>
      </c>
      <c r="N65" s="277">
        <f>C65/L65-1</f>
        <v>0.0899122807017543</v>
      </c>
    </row>
    <row r="66" ht="15.65" spans="1:14">
      <c r="A66" s="266">
        <v>2010601</v>
      </c>
      <c r="B66" s="269" t="s">
        <v>124</v>
      </c>
      <c r="C66" s="265">
        <v>658</v>
      </c>
      <c r="D66" s="265">
        <f t="shared" si="3"/>
        <v>658</v>
      </c>
      <c r="E66" s="270"/>
      <c r="F66" s="270"/>
      <c r="G66" s="270"/>
      <c r="H66" s="270"/>
      <c r="I66" s="270"/>
      <c r="J66" s="270"/>
      <c r="K66" s="265">
        <v>704</v>
      </c>
      <c r="L66" s="270">
        <v>637</v>
      </c>
      <c r="M66" s="277">
        <f>C66/K66</f>
        <v>0.934659090909091</v>
      </c>
      <c r="N66" s="277">
        <f>C66/L66-1</f>
        <v>0.0329670329670331</v>
      </c>
    </row>
    <row r="67" ht="15.65" spans="1:14">
      <c r="A67" s="266">
        <v>2010602</v>
      </c>
      <c r="B67" s="269" t="s">
        <v>125</v>
      </c>
      <c r="C67" s="265">
        <v>135</v>
      </c>
      <c r="D67" s="265">
        <f t="shared" si="3"/>
        <v>135</v>
      </c>
      <c r="E67" s="270"/>
      <c r="F67" s="270"/>
      <c r="G67" s="270"/>
      <c r="H67" s="270"/>
      <c r="I67" s="270"/>
      <c r="J67" s="270"/>
      <c r="K67" s="265">
        <v>149</v>
      </c>
      <c r="L67" s="270">
        <v>123</v>
      </c>
      <c r="M67" s="277">
        <f>C67/K67</f>
        <v>0.906040268456376</v>
      </c>
      <c r="N67" s="277">
        <f>C67/L67-1</f>
        <v>0.0975609756097562</v>
      </c>
    </row>
    <row r="68" ht="15.65" spans="1:14">
      <c r="A68" s="266">
        <v>2010603</v>
      </c>
      <c r="B68" s="269" t="s">
        <v>126</v>
      </c>
      <c r="C68" s="265">
        <v>33</v>
      </c>
      <c r="D68" s="265">
        <f t="shared" si="3"/>
        <v>33</v>
      </c>
      <c r="E68" s="270"/>
      <c r="F68" s="270"/>
      <c r="G68" s="270"/>
      <c r="H68" s="270"/>
      <c r="I68" s="270"/>
      <c r="J68" s="270"/>
      <c r="K68" s="265">
        <v>35</v>
      </c>
      <c r="L68" s="270">
        <v>35</v>
      </c>
      <c r="M68" s="277">
        <f>C68/K68</f>
        <v>0.942857142857143</v>
      </c>
      <c r="N68" s="277">
        <f>C68/L68-1</f>
        <v>-0.0571428571428572</v>
      </c>
    </row>
    <row r="69" ht="15.65" spans="1:14">
      <c r="A69" s="266">
        <v>2010604</v>
      </c>
      <c r="B69" s="269" t="s">
        <v>164</v>
      </c>
      <c r="C69" s="265"/>
      <c r="D69" s="265">
        <f t="shared" si="3"/>
        <v>0</v>
      </c>
      <c r="E69" s="270"/>
      <c r="F69" s="270"/>
      <c r="G69" s="270"/>
      <c r="H69" s="270"/>
      <c r="I69" s="270"/>
      <c r="J69" s="270"/>
      <c r="K69" s="265"/>
      <c r="L69" s="270">
        <v>0</v>
      </c>
      <c r="M69" s="277"/>
      <c r="N69" s="277"/>
    </row>
    <row r="70" ht="15.65" spans="1:14">
      <c r="A70" s="266">
        <v>2010605</v>
      </c>
      <c r="B70" s="269" t="s">
        <v>165</v>
      </c>
      <c r="C70" s="265"/>
      <c r="D70" s="265">
        <f t="shared" si="3"/>
        <v>0</v>
      </c>
      <c r="E70" s="270"/>
      <c r="F70" s="270"/>
      <c r="G70" s="270"/>
      <c r="H70" s="270"/>
      <c r="I70" s="270"/>
      <c r="J70" s="270"/>
      <c r="K70" s="265"/>
      <c r="L70" s="270">
        <v>0</v>
      </c>
      <c r="M70" s="277"/>
      <c r="N70" s="277"/>
    </row>
    <row r="71" ht="15.65" spans="1:14">
      <c r="A71" s="266">
        <v>2010606</v>
      </c>
      <c r="B71" s="269" t="s">
        <v>166</v>
      </c>
      <c r="C71" s="265">
        <v>28</v>
      </c>
      <c r="D71" s="265">
        <f t="shared" si="3"/>
        <v>28</v>
      </c>
      <c r="E71" s="270"/>
      <c r="F71" s="270"/>
      <c r="G71" s="270"/>
      <c r="H71" s="270"/>
      <c r="I71" s="270"/>
      <c r="J71" s="270"/>
      <c r="K71" s="265">
        <v>30</v>
      </c>
      <c r="L71" s="270">
        <v>26</v>
      </c>
      <c r="M71" s="277">
        <f>C71/K71</f>
        <v>0.933333333333333</v>
      </c>
      <c r="N71" s="277">
        <f>C71/L71-1</f>
        <v>0.0769230769230769</v>
      </c>
    </row>
    <row r="72" ht="15.65" spans="1:14">
      <c r="A72" s="266">
        <v>2010607</v>
      </c>
      <c r="B72" s="269" t="s">
        <v>167</v>
      </c>
      <c r="C72" s="265">
        <v>60</v>
      </c>
      <c r="D72" s="265">
        <f t="shared" si="3"/>
        <v>60</v>
      </c>
      <c r="E72" s="270"/>
      <c r="F72" s="270"/>
      <c r="G72" s="270"/>
      <c r="H72" s="270"/>
      <c r="I72" s="270"/>
      <c r="J72" s="270"/>
      <c r="K72" s="265">
        <v>65</v>
      </c>
      <c r="L72" s="270">
        <v>65</v>
      </c>
      <c r="M72" s="277">
        <f>C72/K72</f>
        <v>0.923076923076923</v>
      </c>
      <c r="N72" s="277">
        <f>C72/L72-1</f>
        <v>-0.0769230769230769</v>
      </c>
    </row>
    <row r="73" ht="15.65" spans="1:14">
      <c r="A73" s="266">
        <v>2010608</v>
      </c>
      <c r="B73" s="269" t="s">
        <v>168</v>
      </c>
      <c r="C73" s="265"/>
      <c r="D73" s="265">
        <f t="shared" si="3"/>
        <v>0</v>
      </c>
      <c r="E73" s="270"/>
      <c r="F73" s="270"/>
      <c r="G73" s="270"/>
      <c r="H73" s="270"/>
      <c r="I73" s="270"/>
      <c r="J73" s="270"/>
      <c r="K73" s="265"/>
      <c r="L73" s="270">
        <v>0</v>
      </c>
      <c r="M73" s="277"/>
      <c r="N73" s="277"/>
    </row>
    <row r="74" ht="15.65" spans="1:14">
      <c r="A74" s="266">
        <v>2010650</v>
      </c>
      <c r="B74" s="269" t="s">
        <v>133</v>
      </c>
      <c r="C74" s="265">
        <v>457</v>
      </c>
      <c r="D74" s="265">
        <f t="shared" si="3"/>
        <v>457</v>
      </c>
      <c r="E74" s="270"/>
      <c r="F74" s="270"/>
      <c r="G74" s="270"/>
      <c r="H74" s="270"/>
      <c r="I74" s="270"/>
      <c r="J74" s="270"/>
      <c r="K74" s="265">
        <v>53</v>
      </c>
      <c r="L74" s="270">
        <v>396</v>
      </c>
      <c r="M74" s="277"/>
      <c r="N74" s="277">
        <f>C74/L74-1</f>
        <v>0.154040404040404</v>
      </c>
    </row>
    <row r="75" ht="15.65" spans="1:14">
      <c r="A75" s="266">
        <v>2010699</v>
      </c>
      <c r="B75" s="269" t="s">
        <v>169</v>
      </c>
      <c r="C75" s="265">
        <v>120</v>
      </c>
      <c r="D75" s="265">
        <f t="shared" si="3"/>
        <v>73</v>
      </c>
      <c r="E75" s="270"/>
      <c r="F75" s="270">
        <v>47</v>
      </c>
      <c r="G75" s="270"/>
      <c r="H75" s="270"/>
      <c r="I75" s="270"/>
      <c r="J75" s="270"/>
      <c r="K75" s="265">
        <v>24</v>
      </c>
      <c r="L75" s="270">
        <v>86</v>
      </c>
      <c r="M75" s="277"/>
      <c r="N75" s="277">
        <f>C75/L75-1</f>
        <v>0.395348837209302</v>
      </c>
    </row>
    <row r="76" ht="15.65" spans="1:14">
      <c r="A76" s="266">
        <v>20107</v>
      </c>
      <c r="B76" s="267" t="s">
        <v>170</v>
      </c>
      <c r="C76" s="265">
        <f>SUM(C77:C87)</f>
        <v>1790</v>
      </c>
      <c r="D76" s="265">
        <f t="shared" si="3"/>
        <v>687</v>
      </c>
      <c r="E76" s="268">
        <f>SUM(E77:E87)</f>
        <v>1103</v>
      </c>
      <c r="F76" s="270"/>
      <c r="G76" s="270"/>
      <c r="H76" s="270"/>
      <c r="I76" s="270"/>
      <c r="J76" s="270"/>
      <c r="K76" s="265">
        <f>SUM(K77:K87)</f>
        <v>1695</v>
      </c>
      <c r="L76" s="270">
        <v>1921</v>
      </c>
      <c r="M76" s="277"/>
      <c r="N76" s="277">
        <f>C76/L76-1</f>
        <v>-0.0681936491410724</v>
      </c>
    </row>
    <row r="77" ht="15.65" spans="1:14">
      <c r="A77" s="266">
        <v>2010701</v>
      </c>
      <c r="B77" s="269" t="s">
        <v>124</v>
      </c>
      <c r="C77" s="265">
        <v>78</v>
      </c>
      <c r="D77" s="265">
        <f t="shared" ref="D77:D106" si="5">C77-E77-F77-G77-H77-I77-J77</f>
        <v>78</v>
      </c>
      <c r="E77" s="270"/>
      <c r="F77" s="270"/>
      <c r="G77" s="270"/>
      <c r="H77" s="270"/>
      <c r="I77" s="270"/>
      <c r="J77" s="270"/>
      <c r="K77" s="265">
        <v>20</v>
      </c>
      <c r="L77" s="270">
        <v>24</v>
      </c>
      <c r="M77" s="277"/>
      <c r="N77" s="277"/>
    </row>
    <row r="78" ht="15.65" spans="1:14">
      <c r="A78" s="266">
        <v>2010702</v>
      </c>
      <c r="B78" s="269" t="s">
        <v>125</v>
      </c>
      <c r="C78" s="265">
        <v>1682</v>
      </c>
      <c r="D78" s="265">
        <f t="shared" si="5"/>
        <v>579</v>
      </c>
      <c r="E78" s="270">
        <v>1103</v>
      </c>
      <c r="F78" s="270"/>
      <c r="G78" s="270"/>
      <c r="H78" s="270"/>
      <c r="I78" s="270"/>
      <c r="J78" s="270"/>
      <c r="K78" s="265">
        <v>1675</v>
      </c>
      <c r="L78" s="270">
        <v>1897</v>
      </c>
      <c r="M78" s="277"/>
      <c r="N78" s="277">
        <f>C78/L78-1</f>
        <v>-0.113336847654191</v>
      </c>
    </row>
    <row r="79" ht="15.65" spans="1:14">
      <c r="A79" s="266">
        <v>2010703</v>
      </c>
      <c r="B79" s="269" t="s">
        <v>126</v>
      </c>
      <c r="C79" s="265"/>
      <c r="D79" s="265">
        <f t="shared" si="5"/>
        <v>0</v>
      </c>
      <c r="E79" s="270"/>
      <c r="F79" s="270"/>
      <c r="G79" s="270"/>
      <c r="H79" s="270"/>
      <c r="I79" s="270"/>
      <c r="J79" s="270"/>
      <c r="K79" s="265"/>
      <c r="L79" s="270"/>
      <c r="M79" s="277"/>
      <c r="N79" s="277"/>
    </row>
    <row r="80" ht="15.65" spans="1:14">
      <c r="A80" s="266">
        <v>2010704</v>
      </c>
      <c r="B80" s="269" t="s">
        <v>171</v>
      </c>
      <c r="C80" s="265"/>
      <c r="D80" s="265">
        <f t="shared" si="5"/>
        <v>0</v>
      </c>
      <c r="E80" s="270"/>
      <c r="F80" s="270"/>
      <c r="G80" s="270"/>
      <c r="H80" s="270"/>
      <c r="I80" s="270"/>
      <c r="J80" s="270"/>
      <c r="K80" s="265"/>
      <c r="L80" s="270"/>
      <c r="M80" s="277"/>
      <c r="N80" s="277"/>
    </row>
    <row r="81" ht="15.65" spans="1:14">
      <c r="A81" s="266">
        <v>2010705</v>
      </c>
      <c r="B81" s="269" t="s">
        <v>172</v>
      </c>
      <c r="C81" s="265"/>
      <c r="D81" s="265">
        <f t="shared" si="5"/>
        <v>0</v>
      </c>
      <c r="E81" s="270"/>
      <c r="F81" s="270"/>
      <c r="G81" s="270"/>
      <c r="H81" s="270"/>
      <c r="I81" s="270"/>
      <c r="J81" s="270"/>
      <c r="K81" s="265"/>
      <c r="L81" s="270"/>
      <c r="M81" s="277"/>
      <c r="N81" s="277"/>
    </row>
    <row r="82" ht="15.65" spans="1:14">
      <c r="A82" s="266">
        <v>2010706</v>
      </c>
      <c r="B82" s="269" t="s">
        <v>173</v>
      </c>
      <c r="C82" s="265"/>
      <c r="D82" s="265">
        <f t="shared" si="5"/>
        <v>0</v>
      </c>
      <c r="E82" s="270"/>
      <c r="F82" s="270"/>
      <c r="G82" s="270"/>
      <c r="H82" s="270"/>
      <c r="I82" s="270"/>
      <c r="J82" s="270"/>
      <c r="K82" s="265"/>
      <c r="L82" s="270"/>
      <c r="M82" s="277"/>
      <c r="N82" s="277"/>
    </row>
    <row r="83" ht="15.65" spans="1:14">
      <c r="A83" s="266">
        <v>2010707</v>
      </c>
      <c r="B83" s="269" t="s">
        <v>174</v>
      </c>
      <c r="C83" s="265"/>
      <c r="D83" s="265">
        <f t="shared" si="5"/>
        <v>0</v>
      </c>
      <c r="E83" s="270"/>
      <c r="F83" s="270"/>
      <c r="G83" s="270"/>
      <c r="H83" s="270"/>
      <c r="I83" s="270"/>
      <c r="J83" s="270"/>
      <c r="K83" s="265"/>
      <c r="L83" s="270"/>
      <c r="M83" s="277"/>
      <c r="N83" s="277"/>
    </row>
    <row r="84" ht="15.65" spans="1:14">
      <c r="A84" s="266">
        <v>2010708</v>
      </c>
      <c r="B84" s="269" t="s">
        <v>175</v>
      </c>
      <c r="C84" s="265"/>
      <c r="D84" s="265">
        <f t="shared" si="5"/>
        <v>0</v>
      </c>
      <c r="E84" s="270"/>
      <c r="F84" s="270"/>
      <c r="G84" s="270"/>
      <c r="H84" s="270"/>
      <c r="I84" s="270"/>
      <c r="J84" s="270"/>
      <c r="K84" s="265"/>
      <c r="L84" s="270"/>
      <c r="M84" s="277"/>
      <c r="N84" s="277"/>
    </row>
    <row r="85" ht="15.65" spans="1:14">
      <c r="A85" s="266">
        <v>2010709</v>
      </c>
      <c r="B85" s="269" t="s">
        <v>167</v>
      </c>
      <c r="C85" s="265"/>
      <c r="D85" s="265">
        <f t="shared" si="5"/>
        <v>0</v>
      </c>
      <c r="E85" s="270"/>
      <c r="F85" s="270"/>
      <c r="G85" s="270"/>
      <c r="H85" s="270"/>
      <c r="I85" s="270"/>
      <c r="J85" s="270"/>
      <c r="K85" s="265"/>
      <c r="L85" s="270"/>
      <c r="M85" s="277"/>
      <c r="N85" s="277"/>
    </row>
    <row r="86" ht="15.65" spans="1:14">
      <c r="A86" s="266">
        <v>2010750</v>
      </c>
      <c r="B86" s="269" t="s">
        <v>133</v>
      </c>
      <c r="C86" s="265"/>
      <c r="D86" s="265">
        <f t="shared" si="5"/>
        <v>0</v>
      </c>
      <c r="E86" s="270"/>
      <c r="F86" s="270"/>
      <c r="G86" s="270"/>
      <c r="H86" s="270"/>
      <c r="I86" s="270"/>
      <c r="J86" s="270"/>
      <c r="K86" s="265"/>
      <c r="L86" s="270"/>
      <c r="M86" s="277"/>
      <c r="N86" s="277"/>
    </row>
    <row r="87" ht="15.65" spans="1:14">
      <c r="A87" s="266">
        <v>2010799</v>
      </c>
      <c r="B87" s="269" t="s">
        <v>176</v>
      </c>
      <c r="C87" s="265">
        <v>30</v>
      </c>
      <c r="D87" s="265">
        <f t="shared" si="5"/>
        <v>30</v>
      </c>
      <c r="E87" s="270"/>
      <c r="F87" s="270"/>
      <c r="G87" s="270"/>
      <c r="H87" s="270"/>
      <c r="I87" s="270"/>
      <c r="J87" s="270"/>
      <c r="K87" s="265"/>
      <c r="L87" s="270"/>
      <c r="M87" s="277"/>
      <c r="N87" s="277"/>
    </row>
    <row r="88" ht="15.65" spans="1:14">
      <c r="A88" s="266">
        <v>20108</v>
      </c>
      <c r="B88" s="267" t="s">
        <v>177</v>
      </c>
      <c r="C88" s="265">
        <f>SUM(C89:C96)</f>
        <v>267</v>
      </c>
      <c r="D88" s="265">
        <f t="shared" si="5"/>
        <v>220</v>
      </c>
      <c r="E88" s="270">
        <f>SUM(E89:E96)</f>
        <v>7</v>
      </c>
      <c r="F88" s="270">
        <f>SUM(F89:F96)</f>
        <v>40</v>
      </c>
      <c r="G88" s="270"/>
      <c r="H88" s="270"/>
      <c r="I88" s="270"/>
      <c r="J88" s="270"/>
      <c r="K88" s="265">
        <f>SUM(K89:K96)</f>
        <v>277</v>
      </c>
      <c r="L88" s="270">
        <v>235</v>
      </c>
      <c r="M88" s="277">
        <f>C88/K88</f>
        <v>0.963898916967509</v>
      </c>
      <c r="N88" s="277">
        <f>C88/L88-1</f>
        <v>0.136170212765957</v>
      </c>
    </row>
    <row r="89" ht="15.65" spans="1:14">
      <c r="A89" s="266">
        <v>2010801</v>
      </c>
      <c r="B89" s="269" t="s">
        <v>124</v>
      </c>
      <c r="C89" s="265">
        <v>144</v>
      </c>
      <c r="D89" s="265">
        <f t="shared" si="5"/>
        <v>144</v>
      </c>
      <c r="E89" s="270"/>
      <c r="F89" s="270"/>
      <c r="G89" s="270"/>
      <c r="H89" s="270"/>
      <c r="I89" s="270"/>
      <c r="J89" s="270"/>
      <c r="K89" s="265">
        <v>190</v>
      </c>
      <c r="L89" s="270">
        <v>138</v>
      </c>
      <c r="M89" s="277">
        <f>C89/K89</f>
        <v>0.757894736842105</v>
      </c>
      <c r="N89" s="277">
        <f>C89/L89-1</f>
        <v>0.0434782608695652</v>
      </c>
    </row>
    <row r="90" ht="15.65" spans="1:14">
      <c r="A90" s="266">
        <v>2010802</v>
      </c>
      <c r="B90" s="269" t="s">
        <v>125</v>
      </c>
      <c r="C90" s="265"/>
      <c r="D90" s="265">
        <f t="shared" si="5"/>
        <v>0</v>
      </c>
      <c r="E90" s="270"/>
      <c r="F90" s="270"/>
      <c r="G90" s="270"/>
      <c r="H90" s="270"/>
      <c r="I90" s="270"/>
      <c r="J90" s="270"/>
      <c r="K90" s="265"/>
      <c r="L90" s="270">
        <v>2</v>
      </c>
      <c r="M90" s="277"/>
      <c r="N90" s="277"/>
    </row>
    <row r="91" ht="15.65" spans="1:14">
      <c r="A91" s="266">
        <v>2010803</v>
      </c>
      <c r="B91" s="269" t="s">
        <v>126</v>
      </c>
      <c r="C91" s="265"/>
      <c r="D91" s="265">
        <f t="shared" si="5"/>
        <v>0</v>
      </c>
      <c r="E91" s="270"/>
      <c r="F91" s="270"/>
      <c r="G91" s="270"/>
      <c r="H91" s="270"/>
      <c r="I91" s="270"/>
      <c r="J91" s="270"/>
      <c r="K91" s="265"/>
      <c r="L91" s="270">
        <v>0</v>
      </c>
      <c r="M91" s="277"/>
      <c r="N91" s="277"/>
    </row>
    <row r="92" ht="15.65" spans="1:14">
      <c r="A92" s="266">
        <v>2010804</v>
      </c>
      <c r="B92" s="269" t="s">
        <v>178</v>
      </c>
      <c r="C92" s="265">
        <v>52</v>
      </c>
      <c r="D92" s="265">
        <f t="shared" si="5"/>
        <v>12</v>
      </c>
      <c r="E92" s="270"/>
      <c r="F92" s="270">
        <v>40</v>
      </c>
      <c r="G92" s="270"/>
      <c r="H92" s="270"/>
      <c r="I92" s="270"/>
      <c r="J92" s="270"/>
      <c r="K92" s="265">
        <v>60</v>
      </c>
      <c r="L92" s="270">
        <v>41</v>
      </c>
      <c r="M92" s="277">
        <f>C92/K92</f>
        <v>0.866666666666667</v>
      </c>
      <c r="N92" s="277">
        <f>C92/L92-1</f>
        <v>0.268292682926829</v>
      </c>
    </row>
    <row r="93" ht="15.65" spans="1:14">
      <c r="A93" s="266">
        <v>2010805</v>
      </c>
      <c r="B93" s="269" t="s">
        <v>179</v>
      </c>
      <c r="C93" s="265"/>
      <c r="D93" s="265">
        <f t="shared" si="5"/>
        <v>0</v>
      </c>
      <c r="E93" s="270"/>
      <c r="F93" s="270"/>
      <c r="G93" s="270"/>
      <c r="H93" s="270"/>
      <c r="I93" s="270"/>
      <c r="J93" s="270"/>
      <c r="K93" s="265"/>
      <c r="L93" s="270">
        <v>0</v>
      </c>
      <c r="M93" s="277"/>
      <c r="N93" s="277"/>
    </row>
    <row r="94" ht="15.65" spans="1:14">
      <c r="A94" s="266">
        <v>2010806</v>
      </c>
      <c r="B94" s="269" t="s">
        <v>167</v>
      </c>
      <c r="C94" s="265">
        <v>19</v>
      </c>
      <c r="D94" s="265">
        <f t="shared" si="5"/>
        <v>19</v>
      </c>
      <c r="E94" s="270"/>
      <c r="F94" s="270"/>
      <c r="G94" s="270"/>
      <c r="H94" s="270"/>
      <c r="I94" s="270"/>
      <c r="J94" s="270"/>
      <c r="K94" s="265">
        <v>20</v>
      </c>
      <c r="L94" s="270">
        <v>15</v>
      </c>
      <c r="M94" s="277">
        <f>C94/K94</f>
        <v>0.95</v>
      </c>
      <c r="N94" s="277">
        <f>C94/L94-1</f>
        <v>0.266666666666667</v>
      </c>
    </row>
    <row r="95" ht="15.65" spans="1:14">
      <c r="A95" s="266">
        <v>2010850</v>
      </c>
      <c r="B95" s="269" t="s">
        <v>133</v>
      </c>
      <c r="C95" s="265">
        <v>45</v>
      </c>
      <c r="D95" s="265">
        <f t="shared" si="5"/>
        <v>45</v>
      </c>
      <c r="E95" s="270"/>
      <c r="F95" s="270"/>
      <c r="G95" s="270"/>
      <c r="H95" s="270"/>
      <c r="I95" s="270"/>
      <c r="J95" s="270"/>
      <c r="K95" s="265"/>
      <c r="L95" s="270">
        <v>37</v>
      </c>
      <c r="M95" s="277"/>
      <c r="N95" s="277">
        <f>C95/L95-1</f>
        <v>0.216216216216216</v>
      </c>
    </row>
    <row r="96" ht="15.65" spans="1:14">
      <c r="A96" s="266">
        <v>2010899</v>
      </c>
      <c r="B96" s="269" t="s">
        <v>180</v>
      </c>
      <c r="C96" s="265">
        <v>7</v>
      </c>
      <c r="D96" s="265">
        <f t="shared" si="5"/>
        <v>0</v>
      </c>
      <c r="E96" s="270">
        <v>7</v>
      </c>
      <c r="F96" s="270"/>
      <c r="G96" s="270"/>
      <c r="H96" s="270"/>
      <c r="I96" s="270"/>
      <c r="J96" s="270"/>
      <c r="K96" s="265">
        <v>7</v>
      </c>
      <c r="L96" s="270">
        <v>2</v>
      </c>
      <c r="M96" s="277"/>
      <c r="N96" s="277"/>
    </row>
    <row r="97" ht="15.65" spans="1:14">
      <c r="A97" s="266">
        <v>20110</v>
      </c>
      <c r="B97" s="267" t="s">
        <v>181</v>
      </c>
      <c r="C97" s="265">
        <f>SUM(C98:C105)</f>
        <v>104</v>
      </c>
      <c r="D97" s="265">
        <f t="shared" si="5"/>
        <v>50.9</v>
      </c>
      <c r="E97" s="270"/>
      <c r="F97" s="270">
        <f>SUM(F98:F105)</f>
        <v>53.1</v>
      </c>
      <c r="G97" s="270"/>
      <c r="H97" s="270"/>
      <c r="I97" s="270"/>
      <c r="J97" s="270"/>
      <c r="K97" s="265">
        <f>SUM(K98:K105)</f>
        <v>25</v>
      </c>
      <c r="L97" s="270">
        <v>94</v>
      </c>
      <c r="M97" s="277"/>
      <c r="N97" s="277">
        <f>C97/L97-1</f>
        <v>0.106382978723404</v>
      </c>
    </row>
    <row r="98" ht="15.65" spans="1:14">
      <c r="A98" s="266">
        <v>2011001</v>
      </c>
      <c r="B98" s="269" t="s">
        <v>124</v>
      </c>
      <c r="C98" s="265">
        <v>28</v>
      </c>
      <c r="D98" s="265">
        <f t="shared" si="5"/>
        <v>28</v>
      </c>
      <c r="E98" s="270"/>
      <c r="F98" s="270"/>
      <c r="G98" s="270"/>
      <c r="H98" s="270"/>
      <c r="I98" s="270"/>
      <c r="J98" s="270"/>
      <c r="K98" s="265">
        <v>3</v>
      </c>
      <c r="L98" s="270">
        <v>1</v>
      </c>
      <c r="M98" s="277"/>
      <c r="N98" s="277"/>
    </row>
    <row r="99" ht="15.65" spans="1:14">
      <c r="A99" s="266">
        <v>2011002</v>
      </c>
      <c r="B99" s="269" t="s">
        <v>125</v>
      </c>
      <c r="C99" s="265">
        <v>3</v>
      </c>
      <c r="D99" s="265">
        <f t="shared" si="5"/>
        <v>3</v>
      </c>
      <c r="E99" s="270"/>
      <c r="F99" s="270"/>
      <c r="G99" s="270"/>
      <c r="H99" s="270"/>
      <c r="I99" s="270"/>
      <c r="J99" s="270"/>
      <c r="K99" s="265"/>
      <c r="L99" s="270"/>
      <c r="M99" s="277"/>
      <c r="N99" s="277"/>
    </row>
    <row r="100" ht="15.65" spans="1:14">
      <c r="A100" s="266">
        <v>2011003</v>
      </c>
      <c r="B100" s="269" t="s">
        <v>126</v>
      </c>
      <c r="C100" s="265"/>
      <c r="D100" s="265">
        <f t="shared" si="5"/>
        <v>0</v>
      </c>
      <c r="E100" s="270"/>
      <c r="F100" s="270"/>
      <c r="G100" s="270"/>
      <c r="H100" s="270"/>
      <c r="I100" s="270"/>
      <c r="J100" s="270"/>
      <c r="K100" s="265">
        <v>1</v>
      </c>
      <c r="L100" s="270"/>
      <c r="M100" s="277"/>
      <c r="N100" s="277"/>
    </row>
    <row r="101" ht="15.65" spans="1:14">
      <c r="A101" s="266">
        <v>2011004</v>
      </c>
      <c r="B101" s="269" t="s">
        <v>182</v>
      </c>
      <c r="C101" s="265"/>
      <c r="D101" s="265">
        <f t="shared" si="5"/>
        <v>0</v>
      </c>
      <c r="E101" s="270"/>
      <c r="F101" s="270"/>
      <c r="G101" s="270"/>
      <c r="H101" s="270"/>
      <c r="I101" s="270"/>
      <c r="J101" s="270"/>
      <c r="K101" s="265"/>
      <c r="L101" s="270"/>
      <c r="M101" s="277"/>
      <c r="N101" s="277"/>
    </row>
    <row r="102" ht="15.65" spans="1:14">
      <c r="A102" s="266">
        <v>2011005</v>
      </c>
      <c r="B102" s="269" t="s">
        <v>183</v>
      </c>
      <c r="C102" s="265"/>
      <c r="D102" s="265">
        <f t="shared" si="5"/>
        <v>0</v>
      </c>
      <c r="E102" s="270"/>
      <c r="F102" s="270"/>
      <c r="G102" s="270"/>
      <c r="H102" s="270"/>
      <c r="I102" s="270"/>
      <c r="J102" s="270"/>
      <c r="K102" s="265"/>
      <c r="L102" s="270"/>
      <c r="M102" s="277"/>
      <c r="N102" s="277"/>
    </row>
    <row r="103" ht="15.65" spans="1:14">
      <c r="A103" s="266">
        <v>2011006</v>
      </c>
      <c r="B103" s="269" t="s">
        <v>184</v>
      </c>
      <c r="C103" s="265"/>
      <c r="D103" s="265">
        <f t="shared" si="5"/>
        <v>0</v>
      </c>
      <c r="E103" s="270"/>
      <c r="F103" s="270"/>
      <c r="G103" s="270"/>
      <c r="H103" s="270"/>
      <c r="I103" s="270"/>
      <c r="J103" s="270"/>
      <c r="K103" s="265">
        <v>1</v>
      </c>
      <c r="L103" s="270">
        <v>1</v>
      </c>
      <c r="M103" s="277"/>
      <c r="N103" s="277"/>
    </row>
    <row r="104" ht="15.65" spans="1:14">
      <c r="A104" s="266">
        <v>2011007</v>
      </c>
      <c r="B104" s="269" t="s">
        <v>185</v>
      </c>
      <c r="C104" s="265"/>
      <c r="D104" s="265">
        <f t="shared" si="5"/>
        <v>0</v>
      </c>
      <c r="E104" s="270"/>
      <c r="F104" s="270"/>
      <c r="G104" s="270"/>
      <c r="H104" s="270"/>
      <c r="I104" s="270"/>
      <c r="J104" s="270"/>
      <c r="K104" s="265"/>
      <c r="L104" s="270">
        <v>92</v>
      </c>
      <c r="M104" s="277"/>
      <c r="N104" s="277"/>
    </row>
    <row r="105" ht="15.65" spans="1:14">
      <c r="A105" s="266">
        <v>2011099</v>
      </c>
      <c r="B105" s="269" t="s">
        <v>186</v>
      </c>
      <c r="C105" s="265">
        <v>73</v>
      </c>
      <c r="D105" s="265">
        <f t="shared" si="5"/>
        <v>19.9</v>
      </c>
      <c r="E105" s="270"/>
      <c r="F105" s="270">
        <v>53.1</v>
      </c>
      <c r="G105" s="270"/>
      <c r="H105" s="270"/>
      <c r="I105" s="270"/>
      <c r="J105" s="270"/>
      <c r="K105" s="265">
        <v>20</v>
      </c>
      <c r="L105" s="270"/>
      <c r="M105" s="277"/>
      <c r="N105" s="277"/>
    </row>
    <row r="106" ht="15.65" spans="1:14">
      <c r="A106" s="266">
        <v>20111</v>
      </c>
      <c r="B106" s="267" t="s">
        <v>187</v>
      </c>
      <c r="C106" s="265">
        <f>SUM(C107:C114)</f>
        <v>811</v>
      </c>
      <c r="D106" s="265">
        <f t="shared" si="5"/>
        <v>468</v>
      </c>
      <c r="E106" s="268">
        <f>SUM(E107:E114)</f>
        <v>343</v>
      </c>
      <c r="F106" s="268"/>
      <c r="G106" s="268"/>
      <c r="H106" s="268"/>
      <c r="I106" s="268"/>
      <c r="J106" s="268"/>
      <c r="K106" s="265">
        <f>SUM(K107:K114)</f>
        <v>760</v>
      </c>
      <c r="L106" s="270">
        <v>735</v>
      </c>
      <c r="M106" s="277">
        <f>C106/K106</f>
        <v>1.06710526315789</v>
      </c>
      <c r="N106" s="277">
        <f>C106/L106-1</f>
        <v>0.103401360544218</v>
      </c>
    </row>
    <row r="107" ht="15.65" spans="1:14">
      <c r="A107" s="266">
        <v>2011101</v>
      </c>
      <c r="B107" s="269" t="s">
        <v>124</v>
      </c>
      <c r="C107" s="265">
        <v>644</v>
      </c>
      <c r="D107" s="265">
        <f t="shared" ref="D107:D115" si="6">C107-E107-F107-G107-H107-I107-J107</f>
        <v>301</v>
      </c>
      <c r="E107" s="270">
        <f>320+23</f>
        <v>343</v>
      </c>
      <c r="F107" s="270"/>
      <c r="G107" s="270"/>
      <c r="H107" s="270"/>
      <c r="I107" s="270"/>
      <c r="J107" s="270"/>
      <c r="K107" s="265">
        <v>643</v>
      </c>
      <c r="L107" s="270">
        <v>548</v>
      </c>
      <c r="M107" s="277">
        <f>C107/K107</f>
        <v>1.00155520995334</v>
      </c>
      <c r="N107" s="277">
        <f>C107/L107-1</f>
        <v>0.175182481751825</v>
      </c>
    </row>
    <row r="108" ht="15.65" spans="1:14">
      <c r="A108" s="266">
        <v>2011102</v>
      </c>
      <c r="B108" s="269" t="s">
        <v>125</v>
      </c>
      <c r="C108" s="265">
        <v>104</v>
      </c>
      <c r="D108" s="265">
        <f t="shared" si="6"/>
        <v>104</v>
      </c>
      <c r="E108" s="270"/>
      <c r="F108" s="270"/>
      <c r="G108" s="270"/>
      <c r="H108" s="270"/>
      <c r="I108" s="270"/>
      <c r="J108" s="270"/>
      <c r="K108" s="265">
        <v>72</v>
      </c>
      <c r="L108" s="270">
        <v>143</v>
      </c>
      <c r="M108" s="277">
        <f>C108/K108</f>
        <v>1.44444444444444</v>
      </c>
      <c r="N108" s="277">
        <f>C108/L108-1</f>
        <v>-0.272727272727273</v>
      </c>
    </row>
    <row r="109" ht="15.65" spans="1:14">
      <c r="A109" s="266">
        <v>2011103</v>
      </c>
      <c r="B109" s="269" t="s">
        <v>126</v>
      </c>
      <c r="C109" s="265"/>
      <c r="D109" s="265">
        <f t="shared" si="6"/>
        <v>0</v>
      </c>
      <c r="E109" s="270"/>
      <c r="F109" s="270"/>
      <c r="G109" s="270"/>
      <c r="H109" s="270"/>
      <c r="I109" s="270"/>
      <c r="J109" s="270"/>
      <c r="K109" s="265"/>
      <c r="L109" s="270">
        <v>0</v>
      </c>
      <c r="M109" s="277"/>
      <c r="N109" s="277"/>
    </row>
    <row r="110" ht="15.65" spans="1:14">
      <c r="A110" s="266">
        <v>2011104</v>
      </c>
      <c r="B110" s="269" t="s">
        <v>188</v>
      </c>
      <c r="C110" s="265"/>
      <c r="D110" s="265">
        <f t="shared" si="6"/>
        <v>0</v>
      </c>
      <c r="E110" s="270"/>
      <c r="F110" s="270"/>
      <c r="G110" s="270"/>
      <c r="H110" s="270"/>
      <c r="I110" s="270"/>
      <c r="J110" s="270"/>
      <c r="K110" s="265"/>
      <c r="L110" s="270">
        <v>20</v>
      </c>
      <c r="M110" s="277"/>
      <c r="N110" s="277"/>
    </row>
    <row r="111" ht="15.65" spans="1:14">
      <c r="A111" s="266">
        <v>2011105</v>
      </c>
      <c r="B111" s="269" t="s">
        <v>189</v>
      </c>
      <c r="C111" s="265"/>
      <c r="D111" s="265">
        <f t="shared" si="6"/>
        <v>0</v>
      </c>
      <c r="E111" s="270"/>
      <c r="F111" s="270"/>
      <c r="G111" s="270"/>
      <c r="H111" s="270"/>
      <c r="I111" s="270"/>
      <c r="J111" s="270"/>
      <c r="K111" s="265"/>
      <c r="L111" s="270">
        <v>0</v>
      </c>
      <c r="M111" s="277"/>
      <c r="N111" s="277"/>
    </row>
    <row r="112" ht="15.65" spans="1:14">
      <c r="A112" s="266">
        <v>2011106</v>
      </c>
      <c r="B112" s="269" t="s">
        <v>190</v>
      </c>
      <c r="C112" s="265"/>
      <c r="D112" s="265">
        <f t="shared" si="6"/>
        <v>0</v>
      </c>
      <c r="E112" s="270"/>
      <c r="F112" s="270"/>
      <c r="G112" s="270"/>
      <c r="H112" s="270"/>
      <c r="I112" s="270"/>
      <c r="J112" s="270"/>
      <c r="K112" s="265">
        <v>45</v>
      </c>
      <c r="L112" s="270">
        <v>0</v>
      </c>
      <c r="M112" s="277"/>
      <c r="N112" s="277"/>
    </row>
    <row r="113" ht="15.65" spans="1:14">
      <c r="A113" s="266">
        <v>2011150</v>
      </c>
      <c r="B113" s="269" t="s">
        <v>133</v>
      </c>
      <c r="C113" s="265">
        <v>25</v>
      </c>
      <c r="D113" s="265">
        <f t="shared" si="6"/>
        <v>25</v>
      </c>
      <c r="E113" s="270"/>
      <c r="F113" s="270"/>
      <c r="G113" s="270"/>
      <c r="H113" s="270"/>
      <c r="I113" s="270"/>
      <c r="J113" s="270"/>
      <c r="K113" s="265"/>
      <c r="L113" s="270">
        <v>24</v>
      </c>
      <c r="M113" s="277"/>
      <c r="N113" s="277">
        <f>C113/L113-1</f>
        <v>0.0416666666666667</v>
      </c>
    </row>
    <row r="114" ht="15.65" spans="1:14">
      <c r="A114" s="266">
        <v>2011199</v>
      </c>
      <c r="B114" s="269" t="s">
        <v>191</v>
      </c>
      <c r="C114" s="265">
        <v>38</v>
      </c>
      <c r="D114" s="265">
        <f t="shared" si="6"/>
        <v>38</v>
      </c>
      <c r="E114" s="270"/>
      <c r="F114" s="270"/>
      <c r="G114" s="270"/>
      <c r="H114" s="270"/>
      <c r="I114" s="270"/>
      <c r="J114" s="270"/>
      <c r="K114" s="265"/>
      <c r="L114" s="270">
        <v>0</v>
      </c>
      <c r="M114" s="277"/>
      <c r="N114" s="277"/>
    </row>
    <row r="115" ht="15.65" spans="1:14">
      <c r="A115" s="266">
        <v>20113</v>
      </c>
      <c r="B115" s="267" t="s">
        <v>192</v>
      </c>
      <c r="C115" s="265">
        <f>SUM(C116:C125)</f>
        <v>246</v>
      </c>
      <c r="D115" s="265">
        <f t="shared" si="6"/>
        <v>154</v>
      </c>
      <c r="E115" s="268">
        <f>SUM(E116:E125)</f>
        <v>92</v>
      </c>
      <c r="F115" s="268"/>
      <c r="G115" s="268"/>
      <c r="H115" s="268"/>
      <c r="I115" s="268"/>
      <c r="J115" s="268"/>
      <c r="K115" s="265">
        <f>SUM(K116:K125)</f>
        <v>100</v>
      </c>
      <c r="L115" s="270">
        <v>414</v>
      </c>
      <c r="M115" s="277"/>
      <c r="N115" s="277">
        <f>C115/L115-1</f>
        <v>-0.405797101449275</v>
      </c>
    </row>
    <row r="116" ht="15.65" spans="1:14">
      <c r="A116" s="266">
        <v>2011301</v>
      </c>
      <c r="B116" s="269" t="s">
        <v>124</v>
      </c>
      <c r="C116" s="265">
        <v>127</v>
      </c>
      <c r="D116" s="265">
        <f t="shared" ref="D116:D169" si="7">C116-E116-F116-G116-H116-I116-J116</f>
        <v>127</v>
      </c>
      <c r="E116" s="270"/>
      <c r="F116" s="270"/>
      <c r="G116" s="270"/>
      <c r="H116" s="270"/>
      <c r="I116" s="270"/>
      <c r="J116" s="270"/>
      <c r="K116" s="265"/>
      <c r="L116" s="270">
        <v>264</v>
      </c>
      <c r="M116" s="277"/>
      <c r="N116" s="277">
        <f>C116/L116-1</f>
        <v>-0.518939393939394</v>
      </c>
    </row>
    <row r="117" ht="15.65" spans="1:14">
      <c r="A117" s="266">
        <v>2011302</v>
      </c>
      <c r="B117" s="269" t="s">
        <v>125</v>
      </c>
      <c r="C117" s="265"/>
      <c r="D117" s="265"/>
      <c r="E117" s="270"/>
      <c r="F117" s="270"/>
      <c r="G117" s="270"/>
      <c r="H117" s="270"/>
      <c r="I117" s="270"/>
      <c r="J117" s="270"/>
      <c r="K117" s="265"/>
      <c r="L117" s="270">
        <v>0</v>
      </c>
      <c r="M117" s="277"/>
      <c r="N117" s="277"/>
    </row>
    <row r="118" ht="15.65" spans="1:14">
      <c r="A118" s="266">
        <v>2011303</v>
      </c>
      <c r="B118" s="269" t="s">
        <v>126</v>
      </c>
      <c r="C118" s="265"/>
      <c r="D118" s="265"/>
      <c r="E118" s="270"/>
      <c r="F118" s="270"/>
      <c r="G118" s="270"/>
      <c r="H118" s="270"/>
      <c r="I118" s="270"/>
      <c r="J118" s="270"/>
      <c r="K118" s="265"/>
      <c r="L118" s="270">
        <v>0</v>
      </c>
      <c r="M118" s="277"/>
      <c r="N118" s="277"/>
    </row>
    <row r="119" ht="15.65" spans="1:14">
      <c r="A119" s="266">
        <v>2011304</v>
      </c>
      <c r="B119" s="269" t="s">
        <v>193</v>
      </c>
      <c r="C119" s="265"/>
      <c r="D119" s="265"/>
      <c r="E119" s="270"/>
      <c r="F119" s="270"/>
      <c r="G119" s="270"/>
      <c r="H119" s="270"/>
      <c r="I119" s="270"/>
      <c r="J119" s="270"/>
      <c r="K119" s="265"/>
      <c r="L119" s="270">
        <v>0</v>
      </c>
      <c r="M119" s="277"/>
      <c r="N119" s="277"/>
    </row>
    <row r="120" ht="15.65" spans="1:14">
      <c r="A120" s="266">
        <v>2011305</v>
      </c>
      <c r="B120" s="269" t="s">
        <v>194</v>
      </c>
      <c r="C120" s="265"/>
      <c r="D120" s="265"/>
      <c r="E120" s="270"/>
      <c r="F120" s="270"/>
      <c r="G120" s="270"/>
      <c r="H120" s="270"/>
      <c r="I120" s="270"/>
      <c r="J120" s="270"/>
      <c r="K120" s="265"/>
      <c r="L120" s="270">
        <v>0</v>
      </c>
      <c r="M120" s="277"/>
      <c r="N120" s="277"/>
    </row>
    <row r="121" ht="15.65" spans="1:14">
      <c r="A121" s="266">
        <v>2011306</v>
      </c>
      <c r="B121" s="269" t="s">
        <v>195</v>
      </c>
      <c r="C121" s="265"/>
      <c r="D121" s="265"/>
      <c r="E121" s="270"/>
      <c r="F121" s="270"/>
      <c r="G121" s="270"/>
      <c r="H121" s="270"/>
      <c r="I121" s="270"/>
      <c r="J121" s="270"/>
      <c r="K121" s="265"/>
      <c r="L121" s="270">
        <v>0</v>
      </c>
      <c r="M121" s="277"/>
      <c r="N121" s="277"/>
    </row>
    <row r="122" ht="15.65" spans="1:14">
      <c r="A122" s="266">
        <v>2011307</v>
      </c>
      <c r="B122" s="269" t="s">
        <v>196</v>
      </c>
      <c r="C122" s="265"/>
      <c r="D122" s="265"/>
      <c r="E122" s="270"/>
      <c r="F122" s="270"/>
      <c r="G122" s="270"/>
      <c r="H122" s="270"/>
      <c r="I122" s="270"/>
      <c r="J122" s="270"/>
      <c r="K122" s="265"/>
      <c r="L122" s="270">
        <v>0</v>
      </c>
      <c r="M122" s="277"/>
      <c r="N122" s="277"/>
    </row>
    <row r="123" ht="15.65" spans="1:14">
      <c r="A123" s="266">
        <v>2011308</v>
      </c>
      <c r="B123" s="269" t="s">
        <v>197</v>
      </c>
      <c r="C123" s="265">
        <v>119</v>
      </c>
      <c r="D123" s="265">
        <f t="shared" si="7"/>
        <v>27</v>
      </c>
      <c r="E123" s="270">
        <v>92</v>
      </c>
      <c r="F123" s="270"/>
      <c r="G123" s="270"/>
      <c r="H123" s="270"/>
      <c r="I123" s="270"/>
      <c r="J123" s="270"/>
      <c r="K123" s="265">
        <v>100</v>
      </c>
      <c r="L123" s="270">
        <v>114</v>
      </c>
      <c r="M123" s="277">
        <f>C123/K123</f>
        <v>1.19</v>
      </c>
      <c r="N123" s="277">
        <f>C123/L123-1</f>
        <v>0.0438596491228069</v>
      </c>
    </row>
    <row r="124" ht="15.65" spans="1:14">
      <c r="A124" s="266">
        <v>2011350</v>
      </c>
      <c r="B124" s="269" t="s">
        <v>133</v>
      </c>
      <c r="C124" s="265">
        <v>0</v>
      </c>
      <c r="D124" s="265">
        <f t="shared" si="7"/>
        <v>0</v>
      </c>
      <c r="E124" s="270"/>
      <c r="F124" s="270"/>
      <c r="G124" s="270"/>
      <c r="H124" s="270"/>
      <c r="I124" s="270"/>
      <c r="J124" s="270"/>
      <c r="K124" s="265"/>
      <c r="L124" s="270">
        <v>36</v>
      </c>
      <c r="M124" s="277"/>
      <c r="N124" s="277"/>
    </row>
    <row r="125" ht="15.65" spans="1:14">
      <c r="A125" s="266">
        <v>2011399</v>
      </c>
      <c r="B125" s="269" t="s">
        <v>198</v>
      </c>
      <c r="C125" s="265">
        <v>0</v>
      </c>
      <c r="D125" s="265">
        <f t="shared" si="7"/>
        <v>0</v>
      </c>
      <c r="E125" s="270"/>
      <c r="F125" s="270"/>
      <c r="G125" s="270"/>
      <c r="H125" s="270"/>
      <c r="I125" s="270"/>
      <c r="J125" s="270"/>
      <c r="K125" s="265"/>
      <c r="L125" s="270">
        <v>0</v>
      </c>
      <c r="M125" s="277"/>
      <c r="N125" s="277"/>
    </row>
    <row r="126" ht="15.65" spans="1:14">
      <c r="A126" s="266">
        <v>20115</v>
      </c>
      <c r="B126" s="267" t="s">
        <v>199</v>
      </c>
      <c r="C126" s="265">
        <f>SUM(C127:C129)</f>
        <v>52</v>
      </c>
      <c r="D126" s="265">
        <f t="shared" si="7"/>
        <v>52</v>
      </c>
      <c r="E126" s="270"/>
      <c r="F126" s="270"/>
      <c r="G126" s="270"/>
      <c r="H126" s="270"/>
      <c r="I126" s="270"/>
      <c r="J126" s="270"/>
      <c r="K126" s="265">
        <f>SUM(K127:K129)</f>
        <v>8</v>
      </c>
      <c r="L126" s="270">
        <v>29</v>
      </c>
      <c r="M126" s="277"/>
      <c r="N126" s="277">
        <f>C126/L126-1</f>
        <v>0.793103448275862</v>
      </c>
    </row>
    <row r="127" ht="15.65" spans="1:14">
      <c r="A127" s="266">
        <v>2011501</v>
      </c>
      <c r="B127" s="269" t="s">
        <v>124</v>
      </c>
      <c r="C127" s="265">
        <v>8</v>
      </c>
      <c r="D127" s="265">
        <f t="shared" si="7"/>
        <v>8</v>
      </c>
      <c r="E127" s="270"/>
      <c r="F127" s="270"/>
      <c r="G127" s="270"/>
      <c r="H127" s="270"/>
      <c r="I127" s="270"/>
      <c r="J127" s="270"/>
      <c r="K127" s="265">
        <v>8</v>
      </c>
      <c r="L127" s="270">
        <v>14</v>
      </c>
      <c r="M127" s="277"/>
      <c r="N127" s="277">
        <f>C127/L127-1</f>
        <v>-0.428571428571429</v>
      </c>
    </row>
    <row r="128" ht="15.65" spans="1:14">
      <c r="A128" s="266">
        <v>2011502</v>
      </c>
      <c r="B128" s="269" t="s">
        <v>125</v>
      </c>
      <c r="C128" s="265">
        <v>26</v>
      </c>
      <c r="D128" s="265">
        <f t="shared" si="7"/>
        <v>26</v>
      </c>
      <c r="E128" s="270"/>
      <c r="F128" s="270"/>
      <c r="G128" s="270"/>
      <c r="H128" s="270"/>
      <c r="I128" s="270"/>
      <c r="J128" s="270"/>
      <c r="K128" s="265"/>
      <c r="L128" s="270">
        <v>15</v>
      </c>
      <c r="M128" s="277"/>
      <c r="N128" s="277">
        <f>C128/L128-1</f>
        <v>0.733333333333333</v>
      </c>
    </row>
    <row r="129" ht="15.65" spans="1:14">
      <c r="A129" s="266">
        <v>2011599</v>
      </c>
      <c r="B129" s="269" t="s">
        <v>200</v>
      </c>
      <c r="C129" s="265">
        <v>18</v>
      </c>
      <c r="D129" s="265">
        <f t="shared" si="7"/>
        <v>18</v>
      </c>
      <c r="E129" s="270"/>
      <c r="F129" s="270"/>
      <c r="G129" s="270"/>
      <c r="H129" s="270"/>
      <c r="I129" s="270"/>
      <c r="J129" s="270"/>
      <c r="K129" s="265"/>
      <c r="L129" s="270"/>
      <c r="M129" s="277"/>
      <c r="N129" s="277"/>
    </row>
    <row r="130" ht="15.65" spans="1:14">
      <c r="A130" s="266">
        <v>20117</v>
      </c>
      <c r="B130" s="267" t="s">
        <v>201</v>
      </c>
      <c r="C130" s="265">
        <v>8</v>
      </c>
      <c r="D130" s="265">
        <f t="shared" si="7"/>
        <v>8</v>
      </c>
      <c r="E130" s="270"/>
      <c r="F130" s="270"/>
      <c r="G130" s="270"/>
      <c r="H130" s="270"/>
      <c r="I130" s="270"/>
      <c r="J130" s="270"/>
      <c r="K130" s="265">
        <v>10</v>
      </c>
      <c r="L130" s="270">
        <v>10</v>
      </c>
      <c r="M130" s="277">
        <f>C130/K130</f>
        <v>0.8</v>
      </c>
      <c r="N130" s="277">
        <f>C130/L130-1</f>
        <v>-0.2</v>
      </c>
    </row>
    <row r="131" ht="15.65" spans="1:14">
      <c r="A131" s="266">
        <v>2011701</v>
      </c>
      <c r="B131" s="269" t="s">
        <v>124</v>
      </c>
      <c r="C131" s="265">
        <v>8</v>
      </c>
      <c r="D131" s="265">
        <f t="shared" si="7"/>
        <v>8</v>
      </c>
      <c r="E131" s="270"/>
      <c r="F131" s="270"/>
      <c r="G131" s="270"/>
      <c r="H131" s="270"/>
      <c r="I131" s="270"/>
      <c r="J131" s="270"/>
      <c r="K131" s="265">
        <v>10</v>
      </c>
      <c r="L131" s="270">
        <v>10</v>
      </c>
      <c r="M131" s="277">
        <f>C131/K131</f>
        <v>0.8</v>
      </c>
      <c r="N131" s="277">
        <f>C131/L131-1</f>
        <v>-0.2</v>
      </c>
    </row>
    <row r="132" ht="15.65" spans="1:14">
      <c r="A132" s="266">
        <v>2011702</v>
      </c>
      <c r="B132" s="269" t="s">
        <v>125</v>
      </c>
      <c r="C132" s="265"/>
      <c r="D132" s="265"/>
      <c r="E132" s="270"/>
      <c r="F132" s="270"/>
      <c r="G132" s="270"/>
      <c r="H132" s="270"/>
      <c r="I132" s="270"/>
      <c r="J132" s="270"/>
      <c r="K132" s="265"/>
      <c r="L132" s="270"/>
      <c r="M132" s="277"/>
      <c r="N132" s="277"/>
    </row>
    <row r="133" ht="15.65" spans="1:14">
      <c r="A133" s="266">
        <v>20123</v>
      </c>
      <c r="B133" s="267" t="s">
        <v>202</v>
      </c>
      <c r="C133" s="265"/>
      <c r="D133" s="265"/>
      <c r="E133" s="270"/>
      <c r="F133" s="270"/>
      <c r="G133" s="270"/>
      <c r="H133" s="270"/>
      <c r="I133" s="270"/>
      <c r="J133" s="270"/>
      <c r="K133" s="265"/>
      <c r="L133" s="270"/>
      <c r="M133" s="277"/>
      <c r="N133" s="277"/>
    </row>
    <row r="134" ht="15.65" spans="1:14">
      <c r="A134" s="266">
        <v>2012301</v>
      </c>
      <c r="B134" s="269" t="s">
        <v>124</v>
      </c>
      <c r="C134" s="265"/>
      <c r="D134" s="265"/>
      <c r="E134" s="270"/>
      <c r="F134" s="270"/>
      <c r="G134" s="270"/>
      <c r="H134" s="270"/>
      <c r="I134" s="270"/>
      <c r="J134" s="270"/>
      <c r="K134" s="265"/>
      <c r="L134" s="270"/>
      <c r="M134" s="277"/>
      <c r="N134" s="277"/>
    </row>
    <row r="135" ht="15.65" spans="1:14">
      <c r="A135" s="266">
        <v>2012399</v>
      </c>
      <c r="B135" s="269" t="s">
        <v>203</v>
      </c>
      <c r="C135" s="265"/>
      <c r="D135" s="265"/>
      <c r="E135" s="270"/>
      <c r="F135" s="270"/>
      <c r="G135" s="270"/>
      <c r="H135" s="270"/>
      <c r="I135" s="270"/>
      <c r="J135" s="270"/>
      <c r="K135" s="265"/>
      <c r="L135" s="270"/>
      <c r="M135" s="277"/>
      <c r="N135" s="277"/>
    </row>
    <row r="136" ht="15.65" spans="1:14">
      <c r="A136" s="266">
        <v>20126</v>
      </c>
      <c r="B136" s="267" t="s">
        <v>204</v>
      </c>
      <c r="C136" s="265">
        <f>SUM(C137:C141)</f>
        <v>282</v>
      </c>
      <c r="D136" s="265">
        <f t="shared" si="7"/>
        <v>282</v>
      </c>
      <c r="E136" s="270"/>
      <c r="F136" s="270"/>
      <c r="G136" s="270"/>
      <c r="H136" s="270"/>
      <c r="I136" s="270"/>
      <c r="J136" s="270"/>
      <c r="K136" s="265">
        <f>SUM(K137:K141)</f>
        <v>250</v>
      </c>
      <c r="L136" s="270">
        <v>253</v>
      </c>
      <c r="M136" s="277">
        <f>C136/K136</f>
        <v>1.128</v>
      </c>
      <c r="N136" s="277">
        <f>C136/L136-1</f>
        <v>0.114624505928854</v>
      </c>
    </row>
    <row r="137" ht="15.65" spans="1:14">
      <c r="A137" s="266">
        <v>2012601</v>
      </c>
      <c r="B137" s="269" t="s">
        <v>124</v>
      </c>
      <c r="C137" s="265">
        <v>223</v>
      </c>
      <c r="D137" s="265">
        <f t="shared" si="7"/>
        <v>223</v>
      </c>
      <c r="E137" s="270"/>
      <c r="F137" s="270"/>
      <c r="G137" s="270"/>
      <c r="H137" s="270"/>
      <c r="I137" s="270"/>
      <c r="J137" s="270"/>
      <c r="K137" s="265">
        <v>238</v>
      </c>
      <c r="L137" s="270">
        <v>228</v>
      </c>
      <c r="M137" s="277">
        <f>C137/K137</f>
        <v>0.936974789915966</v>
      </c>
      <c r="N137" s="277">
        <f>C137/L137-1</f>
        <v>-0.0219298245614035</v>
      </c>
    </row>
    <row r="138" ht="15.65" spans="1:14">
      <c r="A138" s="266">
        <v>2012602</v>
      </c>
      <c r="B138" s="269" t="s">
        <v>125</v>
      </c>
      <c r="C138" s="265">
        <v>17</v>
      </c>
      <c r="D138" s="265">
        <f t="shared" si="7"/>
        <v>17</v>
      </c>
      <c r="E138" s="270"/>
      <c r="F138" s="270"/>
      <c r="G138" s="270"/>
      <c r="H138" s="270"/>
      <c r="I138" s="270"/>
      <c r="J138" s="270"/>
      <c r="K138" s="265">
        <v>12</v>
      </c>
      <c r="L138" s="270">
        <v>18</v>
      </c>
      <c r="M138" s="277">
        <f>C138/K138</f>
        <v>1.41666666666667</v>
      </c>
      <c r="N138" s="277">
        <f>C138/L138-1</f>
        <v>-0.0555555555555556</v>
      </c>
    </row>
    <row r="139" ht="15.65" spans="1:14">
      <c r="A139" s="266">
        <v>2012603</v>
      </c>
      <c r="B139" s="269" t="s">
        <v>126</v>
      </c>
      <c r="C139" s="265">
        <v>0</v>
      </c>
      <c r="D139" s="265">
        <f t="shared" si="7"/>
        <v>0</v>
      </c>
      <c r="E139" s="270"/>
      <c r="F139" s="270"/>
      <c r="G139" s="270"/>
      <c r="H139" s="270"/>
      <c r="I139" s="270"/>
      <c r="J139" s="270"/>
      <c r="K139" s="265"/>
      <c r="L139" s="270">
        <v>0</v>
      </c>
      <c r="M139" s="277"/>
      <c r="N139" s="277"/>
    </row>
    <row r="140" ht="15.65" spans="1:14">
      <c r="A140" s="266">
        <v>2012604</v>
      </c>
      <c r="B140" s="269" t="s">
        <v>205</v>
      </c>
      <c r="C140" s="265">
        <v>0</v>
      </c>
      <c r="D140" s="265">
        <f t="shared" si="7"/>
        <v>0</v>
      </c>
      <c r="E140" s="270"/>
      <c r="F140" s="270"/>
      <c r="G140" s="270"/>
      <c r="H140" s="270"/>
      <c r="I140" s="270"/>
      <c r="J140" s="270"/>
      <c r="K140" s="265"/>
      <c r="L140" s="270">
        <v>7</v>
      </c>
      <c r="M140" s="277"/>
      <c r="N140" s="277"/>
    </row>
    <row r="141" ht="15.65" spans="1:14">
      <c r="A141" s="266">
        <v>2012699</v>
      </c>
      <c r="B141" s="269" t="s">
        <v>206</v>
      </c>
      <c r="C141" s="265">
        <v>42</v>
      </c>
      <c r="D141" s="265">
        <f t="shared" si="7"/>
        <v>42</v>
      </c>
      <c r="E141" s="270"/>
      <c r="F141" s="270"/>
      <c r="G141" s="270"/>
      <c r="H141" s="270"/>
      <c r="I141" s="270"/>
      <c r="J141" s="270"/>
      <c r="K141" s="265"/>
      <c r="L141" s="270">
        <v>0</v>
      </c>
      <c r="M141" s="277"/>
      <c r="N141" s="277"/>
    </row>
    <row r="142" ht="15.65" spans="1:14">
      <c r="A142" s="266">
        <v>20128</v>
      </c>
      <c r="B142" s="267" t="s">
        <v>207</v>
      </c>
      <c r="C142" s="265">
        <f>SUM(C143:C148)</f>
        <v>72</v>
      </c>
      <c r="D142" s="265">
        <f t="shared" si="7"/>
        <v>72</v>
      </c>
      <c r="E142" s="270"/>
      <c r="F142" s="270"/>
      <c r="G142" s="270"/>
      <c r="H142" s="270"/>
      <c r="I142" s="270"/>
      <c r="J142" s="270"/>
      <c r="K142" s="265">
        <f>SUM(K143:K148)</f>
        <v>50</v>
      </c>
      <c r="L142" s="270">
        <v>64</v>
      </c>
      <c r="M142" s="277">
        <f>C142/K142</f>
        <v>1.44</v>
      </c>
      <c r="N142" s="277">
        <f>C142/L142-1</f>
        <v>0.125</v>
      </c>
    </row>
    <row r="143" ht="15.65" spans="1:14">
      <c r="A143" s="266">
        <v>2012801</v>
      </c>
      <c r="B143" s="269" t="s">
        <v>124</v>
      </c>
      <c r="C143" s="265">
        <v>59</v>
      </c>
      <c r="D143" s="265">
        <f t="shared" si="7"/>
        <v>59</v>
      </c>
      <c r="E143" s="270"/>
      <c r="F143" s="270"/>
      <c r="G143" s="270"/>
      <c r="H143" s="270"/>
      <c r="I143" s="270"/>
      <c r="J143" s="270"/>
      <c r="K143" s="265">
        <v>41</v>
      </c>
      <c r="L143" s="270">
        <v>37</v>
      </c>
      <c r="M143" s="277">
        <f>C143/K143</f>
        <v>1.4390243902439</v>
      </c>
      <c r="N143" s="277">
        <f>C143/L143-1</f>
        <v>0.594594594594595</v>
      </c>
    </row>
    <row r="144" ht="15.65" spans="1:14">
      <c r="A144" s="266">
        <v>2012802</v>
      </c>
      <c r="B144" s="269" t="s">
        <v>125</v>
      </c>
      <c r="C144" s="265">
        <v>9</v>
      </c>
      <c r="D144" s="265">
        <f t="shared" si="7"/>
        <v>9</v>
      </c>
      <c r="E144" s="270"/>
      <c r="F144" s="270"/>
      <c r="G144" s="270"/>
      <c r="H144" s="270"/>
      <c r="I144" s="270"/>
      <c r="J144" s="270"/>
      <c r="K144" s="265">
        <v>9</v>
      </c>
      <c r="L144" s="270">
        <v>27</v>
      </c>
      <c r="M144" s="277"/>
      <c r="N144" s="277">
        <f>C144/L144-1</f>
        <v>-0.666666666666667</v>
      </c>
    </row>
    <row r="145" ht="15.65" spans="1:14">
      <c r="A145" s="266">
        <v>2012803</v>
      </c>
      <c r="B145" s="269" t="s">
        <v>126</v>
      </c>
      <c r="C145" s="265"/>
      <c r="D145" s="265"/>
      <c r="E145" s="270"/>
      <c r="F145" s="270"/>
      <c r="G145" s="270"/>
      <c r="H145" s="270"/>
      <c r="I145" s="270"/>
      <c r="J145" s="270"/>
      <c r="K145" s="265"/>
      <c r="L145" s="270">
        <v>0</v>
      </c>
      <c r="M145" s="277"/>
      <c r="N145" s="277"/>
    </row>
    <row r="146" ht="15.65" spans="1:14">
      <c r="A146" s="266">
        <v>2012804</v>
      </c>
      <c r="B146" s="269" t="s">
        <v>138</v>
      </c>
      <c r="C146" s="265"/>
      <c r="D146" s="265"/>
      <c r="E146" s="270"/>
      <c r="F146" s="270"/>
      <c r="G146" s="270"/>
      <c r="H146" s="270"/>
      <c r="I146" s="270"/>
      <c r="J146" s="270"/>
      <c r="K146" s="265"/>
      <c r="L146" s="270">
        <v>0</v>
      </c>
      <c r="M146" s="277"/>
      <c r="N146" s="277"/>
    </row>
    <row r="147" ht="15.65" spans="1:14">
      <c r="A147" s="266">
        <v>2012850</v>
      </c>
      <c r="B147" s="269" t="s">
        <v>133</v>
      </c>
      <c r="C147" s="265"/>
      <c r="D147" s="265"/>
      <c r="E147" s="270"/>
      <c r="F147" s="270"/>
      <c r="G147" s="270"/>
      <c r="H147" s="270"/>
      <c r="I147" s="270"/>
      <c r="J147" s="270"/>
      <c r="K147" s="265"/>
      <c r="L147" s="270">
        <v>0</v>
      </c>
      <c r="M147" s="277"/>
      <c r="N147" s="277"/>
    </row>
    <row r="148" ht="31.3" spans="1:14">
      <c r="A148" s="266">
        <v>2012899</v>
      </c>
      <c r="B148" s="269" t="s">
        <v>208</v>
      </c>
      <c r="C148" s="265">
        <v>4</v>
      </c>
      <c r="D148" s="265">
        <f t="shared" si="7"/>
        <v>4</v>
      </c>
      <c r="E148" s="270"/>
      <c r="F148" s="270"/>
      <c r="G148" s="270"/>
      <c r="H148" s="270"/>
      <c r="I148" s="270"/>
      <c r="J148" s="270"/>
      <c r="K148" s="265"/>
      <c r="L148" s="270">
        <v>0</v>
      </c>
      <c r="M148" s="277"/>
      <c r="N148" s="277"/>
    </row>
    <row r="149" ht="15.65" spans="1:14">
      <c r="A149" s="266">
        <v>20129</v>
      </c>
      <c r="B149" s="267" t="s">
        <v>209</v>
      </c>
      <c r="C149" s="265">
        <f>SUM(C150:C156)</f>
        <v>263</v>
      </c>
      <c r="D149" s="265">
        <f t="shared" si="7"/>
        <v>263</v>
      </c>
      <c r="E149" s="270"/>
      <c r="F149" s="270"/>
      <c r="G149" s="270"/>
      <c r="H149" s="270"/>
      <c r="I149" s="270"/>
      <c r="J149" s="270"/>
      <c r="K149" s="265">
        <f>SUM(K150:K156)</f>
        <v>210</v>
      </c>
      <c r="L149" s="270">
        <v>210</v>
      </c>
      <c r="M149" s="277">
        <f>C149/K149</f>
        <v>1.25238095238095</v>
      </c>
      <c r="N149" s="277">
        <f>C149/L149-1</f>
        <v>0.252380952380952</v>
      </c>
    </row>
    <row r="150" ht="15.65" spans="1:14">
      <c r="A150" s="266">
        <v>2012901</v>
      </c>
      <c r="B150" s="269" t="s">
        <v>124</v>
      </c>
      <c r="C150" s="265">
        <v>168</v>
      </c>
      <c r="D150" s="265">
        <f t="shared" si="7"/>
        <v>168</v>
      </c>
      <c r="E150" s="270"/>
      <c r="F150" s="270"/>
      <c r="G150" s="270"/>
      <c r="H150" s="270"/>
      <c r="I150" s="270"/>
      <c r="J150" s="270"/>
      <c r="K150" s="265">
        <v>157</v>
      </c>
      <c r="L150" s="270">
        <v>148</v>
      </c>
      <c r="M150" s="277">
        <f>C150/K150</f>
        <v>1.07006369426752</v>
      </c>
      <c r="N150" s="277">
        <f>C150/L150-1</f>
        <v>0.135135135135135</v>
      </c>
    </row>
    <row r="151" ht="15.65" spans="1:14">
      <c r="A151" s="266">
        <v>2012902</v>
      </c>
      <c r="B151" s="269" t="s">
        <v>125</v>
      </c>
      <c r="C151" s="265">
        <v>92</v>
      </c>
      <c r="D151" s="265">
        <f t="shared" si="7"/>
        <v>92</v>
      </c>
      <c r="E151" s="270"/>
      <c r="F151" s="270"/>
      <c r="G151" s="270"/>
      <c r="H151" s="270"/>
      <c r="I151" s="270"/>
      <c r="J151" s="270"/>
      <c r="K151" s="265">
        <v>53</v>
      </c>
      <c r="L151" s="270">
        <v>62</v>
      </c>
      <c r="M151" s="277"/>
      <c r="N151" s="277">
        <f>C151/L151-1</f>
        <v>0.483870967741935</v>
      </c>
    </row>
    <row r="152" ht="15.65" spans="1:14">
      <c r="A152" s="266">
        <v>2012903</v>
      </c>
      <c r="B152" s="269" t="s">
        <v>126</v>
      </c>
      <c r="C152" s="265">
        <v>0</v>
      </c>
      <c r="D152" s="265">
        <f t="shared" si="7"/>
        <v>0</v>
      </c>
      <c r="E152" s="270"/>
      <c r="F152" s="270"/>
      <c r="G152" s="270"/>
      <c r="H152" s="270"/>
      <c r="I152" s="270"/>
      <c r="J152" s="270"/>
      <c r="K152" s="265"/>
      <c r="L152" s="270">
        <v>0</v>
      </c>
      <c r="M152" s="277"/>
      <c r="N152" s="277"/>
    </row>
    <row r="153" ht="15.65" spans="1:14">
      <c r="A153" s="266">
        <v>2012904</v>
      </c>
      <c r="B153" s="269" t="s">
        <v>210</v>
      </c>
      <c r="C153" s="265">
        <v>0</v>
      </c>
      <c r="D153" s="265">
        <f t="shared" si="7"/>
        <v>0</v>
      </c>
      <c r="E153" s="270"/>
      <c r="F153" s="270"/>
      <c r="G153" s="270"/>
      <c r="H153" s="270"/>
      <c r="I153" s="270"/>
      <c r="J153" s="270"/>
      <c r="K153" s="265"/>
      <c r="L153" s="270">
        <v>0</v>
      </c>
      <c r="M153" s="277"/>
      <c r="N153" s="277"/>
    </row>
    <row r="154" ht="15.65" spans="1:14">
      <c r="A154" s="266">
        <v>2012905</v>
      </c>
      <c r="B154" s="269" t="s">
        <v>211</v>
      </c>
      <c r="C154" s="265">
        <v>0</v>
      </c>
      <c r="D154" s="265">
        <f t="shared" si="7"/>
        <v>0</v>
      </c>
      <c r="E154" s="270"/>
      <c r="F154" s="270"/>
      <c r="G154" s="270"/>
      <c r="H154" s="270"/>
      <c r="I154" s="270"/>
      <c r="J154" s="270"/>
      <c r="K154" s="265"/>
      <c r="L154" s="270">
        <v>0</v>
      </c>
      <c r="M154" s="277"/>
      <c r="N154" s="277"/>
    </row>
    <row r="155" ht="15.65" spans="1:14">
      <c r="A155" s="266">
        <v>2012950</v>
      </c>
      <c r="B155" s="269" t="s">
        <v>133</v>
      </c>
      <c r="C155" s="265">
        <v>0</v>
      </c>
      <c r="D155" s="265">
        <f t="shared" si="7"/>
        <v>0</v>
      </c>
      <c r="E155" s="270"/>
      <c r="F155" s="270"/>
      <c r="G155" s="270"/>
      <c r="H155" s="270"/>
      <c r="I155" s="270"/>
      <c r="J155" s="270"/>
      <c r="K155" s="265"/>
      <c r="L155" s="270">
        <v>0</v>
      </c>
      <c r="M155" s="277"/>
      <c r="N155" s="277"/>
    </row>
    <row r="156" ht="15.65" spans="1:14">
      <c r="A156" s="266">
        <v>2012999</v>
      </c>
      <c r="B156" s="269" t="s">
        <v>212</v>
      </c>
      <c r="C156" s="265">
        <v>3</v>
      </c>
      <c r="D156" s="265">
        <f t="shared" si="7"/>
        <v>3</v>
      </c>
      <c r="E156" s="270"/>
      <c r="F156" s="270"/>
      <c r="G156" s="270"/>
      <c r="H156" s="270"/>
      <c r="I156" s="270"/>
      <c r="J156" s="270"/>
      <c r="K156" s="265"/>
      <c r="L156" s="270">
        <v>0</v>
      </c>
      <c r="M156" s="277"/>
      <c r="N156" s="277"/>
    </row>
    <row r="157" ht="31.3" spans="1:14">
      <c r="A157" s="266">
        <v>20131</v>
      </c>
      <c r="B157" s="267" t="s">
        <v>213</v>
      </c>
      <c r="C157" s="265">
        <f>SUM(C158:C163)</f>
        <v>520</v>
      </c>
      <c r="D157" s="265">
        <f t="shared" si="7"/>
        <v>520</v>
      </c>
      <c r="E157" s="270"/>
      <c r="F157" s="270"/>
      <c r="G157" s="270"/>
      <c r="H157" s="270"/>
      <c r="I157" s="270"/>
      <c r="J157" s="270"/>
      <c r="K157" s="265">
        <f>SUM(K158:K162)</f>
        <v>525</v>
      </c>
      <c r="L157" s="270">
        <v>522</v>
      </c>
      <c r="M157" s="277">
        <f>C157/K157</f>
        <v>0.990476190476191</v>
      </c>
      <c r="N157" s="277">
        <f>C157/L157-1</f>
        <v>-0.00383141762452111</v>
      </c>
    </row>
    <row r="158" ht="15.65" spans="1:14">
      <c r="A158" s="266">
        <v>2013101</v>
      </c>
      <c r="B158" s="269" t="s">
        <v>124</v>
      </c>
      <c r="C158" s="265">
        <v>371</v>
      </c>
      <c r="D158" s="265">
        <f t="shared" si="7"/>
        <v>371</v>
      </c>
      <c r="E158" s="270"/>
      <c r="F158" s="270"/>
      <c r="G158" s="270"/>
      <c r="H158" s="270"/>
      <c r="I158" s="270"/>
      <c r="J158" s="270"/>
      <c r="K158" s="265">
        <v>384</v>
      </c>
      <c r="L158" s="270">
        <v>374</v>
      </c>
      <c r="M158" s="277">
        <f>C158/K158</f>
        <v>0.966145833333333</v>
      </c>
      <c r="N158" s="277">
        <f>C158/L158-1</f>
        <v>-0.00802139037433158</v>
      </c>
    </row>
    <row r="159" ht="15.65" spans="1:14">
      <c r="A159" s="266">
        <v>2013102</v>
      </c>
      <c r="B159" s="269" t="s">
        <v>125</v>
      </c>
      <c r="C159" s="265">
        <v>90</v>
      </c>
      <c r="D159" s="265">
        <f t="shared" si="7"/>
        <v>90</v>
      </c>
      <c r="E159" s="270"/>
      <c r="F159" s="270"/>
      <c r="G159" s="270"/>
      <c r="H159" s="270"/>
      <c r="I159" s="270"/>
      <c r="J159" s="270"/>
      <c r="K159" s="265">
        <v>91</v>
      </c>
      <c r="L159" s="270">
        <v>91</v>
      </c>
      <c r="M159" s="277">
        <f>C159/K159</f>
        <v>0.989010989010989</v>
      </c>
      <c r="N159" s="277">
        <f>C159/L159-1</f>
        <v>-0.0109890109890109</v>
      </c>
    </row>
    <row r="160" ht="15.65" spans="1:14">
      <c r="A160" s="266">
        <v>2013103</v>
      </c>
      <c r="B160" s="269" t="s">
        <v>126</v>
      </c>
      <c r="C160" s="265">
        <v>50</v>
      </c>
      <c r="D160" s="265">
        <f t="shared" si="7"/>
        <v>50</v>
      </c>
      <c r="E160" s="270"/>
      <c r="F160" s="270"/>
      <c r="G160" s="270"/>
      <c r="H160" s="270"/>
      <c r="I160" s="270"/>
      <c r="J160" s="270"/>
      <c r="K160" s="265">
        <v>50</v>
      </c>
      <c r="L160" s="270">
        <v>50</v>
      </c>
      <c r="M160" s="277"/>
      <c r="N160" s="277">
        <f>C160/L160-1</f>
        <v>0</v>
      </c>
    </row>
    <row r="161" ht="15.65" spans="1:14">
      <c r="A161" s="266">
        <v>2013105</v>
      </c>
      <c r="B161" s="269" t="s">
        <v>214</v>
      </c>
      <c r="C161" s="265">
        <v>0</v>
      </c>
      <c r="D161" s="265">
        <f t="shared" si="7"/>
        <v>0</v>
      </c>
      <c r="E161" s="270"/>
      <c r="F161" s="270"/>
      <c r="G161" s="270"/>
      <c r="H161" s="270"/>
      <c r="I161" s="270"/>
      <c r="J161" s="270"/>
      <c r="K161" s="265"/>
      <c r="L161" s="270">
        <v>0</v>
      </c>
      <c r="M161" s="277"/>
      <c r="N161" s="277"/>
    </row>
    <row r="162" ht="15.65" spans="1:14">
      <c r="A162" s="266">
        <v>2013150</v>
      </c>
      <c r="B162" s="269" t="s">
        <v>133</v>
      </c>
      <c r="C162" s="265">
        <v>9</v>
      </c>
      <c r="D162" s="265">
        <f t="shared" si="7"/>
        <v>9</v>
      </c>
      <c r="E162" s="270"/>
      <c r="F162" s="270"/>
      <c r="G162" s="270"/>
      <c r="H162" s="270"/>
      <c r="I162" s="270"/>
      <c r="J162" s="270"/>
      <c r="K162" s="265"/>
      <c r="L162" s="270">
        <v>7</v>
      </c>
      <c r="M162" s="277"/>
      <c r="N162" s="277">
        <f>C162/L162-1</f>
        <v>0.285714285714286</v>
      </c>
    </row>
    <row r="163" ht="31.3" spans="1:14">
      <c r="A163" s="266">
        <v>2013199</v>
      </c>
      <c r="B163" s="269" t="s">
        <v>215</v>
      </c>
      <c r="C163" s="265">
        <v>0</v>
      </c>
      <c r="D163" s="265">
        <f t="shared" si="7"/>
        <v>0</v>
      </c>
      <c r="E163" s="270"/>
      <c r="F163" s="270"/>
      <c r="G163" s="270"/>
      <c r="H163" s="270"/>
      <c r="I163" s="270"/>
      <c r="J163" s="270"/>
      <c r="K163" s="265"/>
      <c r="L163" s="270">
        <v>0</v>
      </c>
      <c r="M163" s="277"/>
      <c r="N163" s="277"/>
    </row>
    <row r="164" ht="15.65" spans="1:14">
      <c r="A164" s="266">
        <v>20132</v>
      </c>
      <c r="B164" s="267" t="s">
        <v>216</v>
      </c>
      <c r="C164" s="265">
        <f>SUM(C165:C169)</f>
        <v>592</v>
      </c>
      <c r="D164" s="265">
        <f t="shared" si="7"/>
        <v>459.24</v>
      </c>
      <c r="E164" s="268">
        <f t="shared" ref="D164:K164" si="8">SUM(E165:E169)</f>
        <v>95</v>
      </c>
      <c r="F164" s="268">
        <f t="shared" si="8"/>
        <v>37.76</v>
      </c>
      <c r="G164" s="268">
        <f t="shared" si="8"/>
        <v>0</v>
      </c>
      <c r="H164" s="268">
        <f t="shared" si="8"/>
        <v>0</v>
      </c>
      <c r="I164" s="268">
        <f t="shared" si="8"/>
        <v>0</v>
      </c>
      <c r="J164" s="268">
        <f t="shared" si="8"/>
        <v>0</v>
      </c>
      <c r="K164" s="265">
        <f t="shared" si="8"/>
        <v>402</v>
      </c>
      <c r="L164" s="270">
        <v>543</v>
      </c>
      <c r="M164" s="277">
        <f>C164/K164</f>
        <v>1.4726368159204</v>
      </c>
      <c r="N164" s="277">
        <f>C164/L164-1</f>
        <v>0.0902394106813997</v>
      </c>
    </row>
    <row r="165" ht="15.65" spans="1:14">
      <c r="A165" s="266">
        <v>2013201</v>
      </c>
      <c r="B165" s="269" t="s">
        <v>124</v>
      </c>
      <c r="C165" s="265">
        <v>258</v>
      </c>
      <c r="D165" s="265">
        <f t="shared" si="7"/>
        <v>258</v>
      </c>
      <c r="E165" s="270"/>
      <c r="F165" s="270"/>
      <c r="G165" s="270"/>
      <c r="H165" s="270"/>
      <c r="I165" s="270"/>
      <c r="J165" s="270"/>
      <c r="K165" s="265">
        <v>279</v>
      </c>
      <c r="L165" s="270">
        <v>278</v>
      </c>
      <c r="M165" s="277">
        <f>C165/K165</f>
        <v>0.924731182795699</v>
      </c>
      <c r="N165" s="277">
        <f>C165/L165-1</f>
        <v>-0.0719424460431655</v>
      </c>
    </row>
    <row r="166" ht="15.65" spans="1:14">
      <c r="A166" s="266">
        <v>2013202</v>
      </c>
      <c r="B166" s="269" t="s">
        <v>125</v>
      </c>
      <c r="C166" s="265">
        <v>179</v>
      </c>
      <c r="D166" s="265">
        <f t="shared" si="7"/>
        <v>168.44</v>
      </c>
      <c r="E166" s="270"/>
      <c r="F166" s="270">
        <v>10.56</v>
      </c>
      <c r="G166" s="270"/>
      <c r="H166" s="270"/>
      <c r="I166" s="270"/>
      <c r="J166" s="270"/>
      <c r="K166" s="265">
        <v>123</v>
      </c>
      <c r="L166" s="270">
        <v>264</v>
      </c>
      <c r="M166" s="277">
        <f>C166/K166</f>
        <v>1.45528455284553</v>
      </c>
      <c r="N166" s="277">
        <f>C166/L166-1</f>
        <v>-0.321969696969697</v>
      </c>
    </row>
    <row r="167" ht="15.65" spans="1:14">
      <c r="A167" s="266">
        <v>2013203</v>
      </c>
      <c r="B167" s="269" t="s">
        <v>126</v>
      </c>
      <c r="C167" s="265">
        <v>0</v>
      </c>
      <c r="D167" s="265">
        <f t="shared" si="7"/>
        <v>0</v>
      </c>
      <c r="E167" s="270"/>
      <c r="F167" s="270"/>
      <c r="G167" s="270"/>
      <c r="H167" s="270"/>
      <c r="I167" s="270"/>
      <c r="J167" s="270"/>
      <c r="K167" s="265"/>
      <c r="L167" s="270">
        <v>0</v>
      </c>
      <c r="M167" s="277"/>
      <c r="N167" s="277"/>
    </row>
    <row r="168" ht="15.65" spans="1:14">
      <c r="A168" s="266">
        <v>2013250</v>
      </c>
      <c r="B168" s="269" t="s">
        <v>133</v>
      </c>
      <c r="C168" s="265">
        <v>31</v>
      </c>
      <c r="D168" s="265">
        <f t="shared" si="7"/>
        <v>31</v>
      </c>
      <c r="E168" s="270"/>
      <c r="F168" s="270"/>
      <c r="G168" s="270"/>
      <c r="H168" s="270"/>
      <c r="I168" s="270"/>
      <c r="J168" s="270"/>
      <c r="K168" s="265"/>
      <c r="L168" s="270">
        <v>1</v>
      </c>
      <c r="M168" s="277"/>
      <c r="N168" s="277"/>
    </row>
    <row r="169" ht="15.65" spans="1:14">
      <c r="A169" s="266">
        <v>2013299</v>
      </c>
      <c r="B169" s="269" t="s">
        <v>217</v>
      </c>
      <c r="C169" s="265">
        <v>124</v>
      </c>
      <c r="D169" s="265">
        <f t="shared" si="7"/>
        <v>1.8</v>
      </c>
      <c r="E169" s="270">
        <v>95</v>
      </c>
      <c r="F169" s="270">
        <v>27.2</v>
      </c>
      <c r="G169" s="270"/>
      <c r="H169" s="270"/>
      <c r="I169" s="270"/>
      <c r="J169" s="270"/>
      <c r="K169" s="265"/>
      <c r="L169" s="270">
        <v>0</v>
      </c>
      <c r="M169" s="277"/>
      <c r="N169" s="277"/>
    </row>
    <row r="170" ht="15.65" spans="1:14">
      <c r="A170" s="266">
        <v>20133</v>
      </c>
      <c r="B170" s="267" t="s">
        <v>218</v>
      </c>
      <c r="C170" s="265">
        <f>SUM(C171:C175)</f>
        <v>608</v>
      </c>
      <c r="D170" s="265">
        <f t="shared" ref="D170:D180" si="9">C170-E170-F170-G170-H170-I170-J170</f>
        <v>482.95</v>
      </c>
      <c r="E170" s="270">
        <f t="shared" ref="D170:K170" si="10">SUM(E171:E175)</f>
        <v>86</v>
      </c>
      <c r="F170" s="270">
        <f t="shared" si="10"/>
        <v>39.05</v>
      </c>
      <c r="G170" s="270">
        <f t="shared" si="10"/>
        <v>0</v>
      </c>
      <c r="H170" s="270">
        <f t="shared" si="10"/>
        <v>0</v>
      </c>
      <c r="I170" s="270">
        <f t="shared" si="10"/>
        <v>0</v>
      </c>
      <c r="J170" s="270">
        <f t="shared" si="10"/>
        <v>0</v>
      </c>
      <c r="K170" s="265">
        <f t="shared" si="10"/>
        <v>460</v>
      </c>
      <c r="L170" s="270">
        <v>466</v>
      </c>
      <c r="M170" s="277">
        <f>C170/K170</f>
        <v>1.32173913043478</v>
      </c>
      <c r="N170" s="277">
        <f>C170/L170-1</f>
        <v>0.304721030042918</v>
      </c>
    </row>
    <row r="171" ht="15.65" spans="1:14">
      <c r="A171" s="266">
        <v>2013301</v>
      </c>
      <c r="B171" s="269" t="s">
        <v>124</v>
      </c>
      <c r="C171" s="265">
        <v>152</v>
      </c>
      <c r="D171" s="265">
        <f t="shared" si="9"/>
        <v>152</v>
      </c>
      <c r="E171" s="270"/>
      <c r="F171" s="270"/>
      <c r="G171" s="270"/>
      <c r="H171" s="270"/>
      <c r="I171" s="270"/>
      <c r="J171" s="270"/>
      <c r="K171" s="265">
        <v>211</v>
      </c>
      <c r="L171" s="270">
        <v>144</v>
      </c>
      <c r="M171" s="277">
        <f>C171/K171</f>
        <v>0.720379146919431</v>
      </c>
      <c r="N171" s="277">
        <f>C171/L171-1</f>
        <v>0.0555555555555556</v>
      </c>
    </row>
    <row r="172" ht="15.65" spans="1:14">
      <c r="A172" s="266">
        <v>2013302</v>
      </c>
      <c r="B172" s="269" t="s">
        <v>125</v>
      </c>
      <c r="C172" s="265">
        <v>192</v>
      </c>
      <c r="D172" s="265">
        <f t="shared" si="9"/>
        <v>192</v>
      </c>
      <c r="E172" s="270"/>
      <c r="F172" s="270"/>
      <c r="G172" s="270"/>
      <c r="H172" s="270"/>
      <c r="I172" s="270"/>
      <c r="J172" s="270"/>
      <c r="K172" s="265">
        <v>182</v>
      </c>
      <c r="L172" s="270">
        <v>178</v>
      </c>
      <c r="M172" s="277">
        <f>C172/K172</f>
        <v>1.05494505494505</v>
      </c>
      <c r="N172" s="277">
        <f>C172/L172-1</f>
        <v>0.0786516853932584</v>
      </c>
    </row>
    <row r="173" ht="15.65" spans="1:14">
      <c r="A173" s="266">
        <v>2013303</v>
      </c>
      <c r="B173" s="269" t="s">
        <v>126</v>
      </c>
      <c r="C173" s="265">
        <v>0</v>
      </c>
      <c r="D173" s="265">
        <f t="shared" si="9"/>
        <v>0</v>
      </c>
      <c r="E173" s="270"/>
      <c r="F173" s="270"/>
      <c r="G173" s="270"/>
      <c r="H173" s="270"/>
      <c r="I173" s="270"/>
      <c r="J173" s="270"/>
      <c r="K173" s="265"/>
      <c r="L173" s="270">
        <v>0</v>
      </c>
      <c r="M173" s="277"/>
      <c r="N173" s="277"/>
    </row>
    <row r="174" ht="15.65" spans="1:14">
      <c r="A174" s="266">
        <v>2013350</v>
      </c>
      <c r="B174" s="269" t="s">
        <v>133</v>
      </c>
      <c r="C174" s="265">
        <v>114</v>
      </c>
      <c r="D174" s="265">
        <f t="shared" si="9"/>
        <v>114</v>
      </c>
      <c r="E174" s="270"/>
      <c r="F174" s="270"/>
      <c r="G174" s="270"/>
      <c r="H174" s="270"/>
      <c r="I174" s="270"/>
      <c r="J174" s="270"/>
      <c r="K174" s="265">
        <v>42</v>
      </c>
      <c r="L174" s="270">
        <v>93</v>
      </c>
      <c r="M174" s="277"/>
      <c r="N174" s="277">
        <f>C174/L174-1</f>
        <v>0.225806451612903</v>
      </c>
    </row>
    <row r="175" ht="15.65" spans="1:14">
      <c r="A175" s="266">
        <v>2013399</v>
      </c>
      <c r="B175" s="269" t="s">
        <v>219</v>
      </c>
      <c r="C175" s="265">
        <v>150</v>
      </c>
      <c r="D175" s="265">
        <f t="shared" si="9"/>
        <v>24.95</v>
      </c>
      <c r="E175" s="270">
        <v>86</v>
      </c>
      <c r="F175" s="270">
        <v>39.05</v>
      </c>
      <c r="G175" s="270"/>
      <c r="H175" s="270"/>
      <c r="I175" s="270"/>
      <c r="J175" s="270"/>
      <c r="K175" s="265">
        <v>25</v>
      </c>
      <c r="L175" s="270">
        <v>51</v>
      </c>
      <c r="M175" s="277"/>
      <c r="N175" s="277">
        <f>C175/L175-1</f>
        <v>1.94117647058824</v>
      </c>
    </row>
    <row r="176" ht="15.65" spans="1:14">
      <c r="A176" s="266">
        <v>20134</v>
      </c>
      <c r="B176" s="267" t="s">
        <v>220</v>
      </c>
      <c r="C176" s="265">
        <v>78</v>
      </c>
      <c r="D176" s="265">
        <f t="shared" si="9"/>
        <v>78</v>
      </c>
      <c r="E176" s="270"/>
      <c r="F176" s="270"/>
      <c r="G176" s="270"/>
      <c r="H176" s="270"/>
      <c r="I176" s="270"/>
      <c r="J176" s="270"/>
      <c r="K176" s="265">
        <f>SUM(K177:K181)</f>
        <v>76</v>
      </c>
      <c r="L176" s="270">
        <v>74</v>
      </c>
      <c r="M176" s="277">
        <f>C176/K176</f>
        <v>1.02631578947368</v>
      </c>
      <c r="N176" s="277">
        <f>C176/L176-1</f>
        <v>0.0540540540540539</v>
      </c>
    </row>
    <row r="177" ht="15.65" spans="1:14">
      <c r="A177" s="266">
        <v>2013401</v>
      </c>
      <c r="B177" s="269" t="s">
        <v>124</v>
      </c>
      <c r="C177" s="265">
        <v>39</v>
      </c>
      <c r="D177" s="265">
        <f t="shared" si="9"/>
        <v>39</v>
      </c>
      <c r="E177" s="270"/>
      <c r="F177" s="270"/>
      <c r="G177" s="270"/>
      <c r="H177" s="270"/>
      <c r="I177" s="270"/>
      <c r="J177" s="270"/>
      <c r="K177" s="265">
        <v>44</v>
      </c>
      <c r="L177" s="270">
        <v>52</v>
      </c>
      <c r="M177" s="277">
        <f>C177/K177</f>
        <v>0.886363636363636</v>
      </c>
      <c r="N177" s="277">
        <f>C177/L177-1</f>
        <v>-0.25</v>
      </c>
    </row>
    <row r="178" ht="15.65" spans="1:14">
      <c r="A178" s="266">
        <v>2013402</v>
      </c>
      <c r="B178" s="269" t="s">
        <v>125</v>
      </c>
      <c r="C178" s="265">
        <v>32</v>
      </c>
      <c r="D178" s="265">
        <f t="shared" si="9"/>
        <v>32</v>
      </c>
      <c r="E178" s="270"/>
      <c r="F178" s="270"/>
      <c r="G178" s="270"/>
      <c r="H178" s="270"/>
      <c r="I178" s="270"/>
      <c r="J178" s="270"/>
      <c r="K178" s="265">
        <v>32</v>
      </c>
      <c r="L178" s="270">
        <v>15</v>
      </c>
      <c r="M178" s="277"/>
      <c r="N178" s="277">
        <f>C178/L178-1</f>
        <v>1.13333333333333</v>
      </c>
    </row>
    <row r="179" ht="15.65" spans="1:14">
      <c r="A179" s="266">
        <v>2013403</v>
      </c>
      <c r="B179" s="269" t="s">
        <v>126</v>
      </c>
      <c r="C179" s="265">
        <v>0</v>
      </c>
      <c r="D179" s="265">
        <f t="shared" si="9"/>
        <v>0</v>
      </c>
      <c r="E179" s="270"/>
      <c r="F179" s="270"/>
      <c r="G179" s="270"/>
      <c r="H179" s="270"/>
      <c r="I179" s="270"/>
      <c r="J179" s="270"/>
      <c r="K179" s="265"/>
      <c r="L179" s="270">
        <v>0</v>
      </c>
      <c r="M179" s="277"/>
      <c r="N179" s="277"/>
    </row>
    <row r="180" ht="15.65" spans="1:14">
      <c r="A180" s="266">
        <v>2013450</v>
      </c>
      <c r="B180" s="269" t="s">
        <v>133</v>
      </c>
      <c r="C180" s="265">
        <v>7</v>
      </c>
      <c r="D180" s="265">
        <f t="shared" si="9"/>
        <v>7</v>
      </c>
      <c r="E180" s="270"/>
      <c r="F180" s="270"/>
      <c r="G180" s="270"/>
      <c r="H180" s="270"/>
      <c r="I180" s="270"/>
      <c r="J180" s="270"/>
      <c r="K180" s="265"/>
      <c r="L180" s="270">
        <v>7</v>
      </c>
      <c r="M180" s="277"/>
      <c r="N180" s="277"/>
    </row>
    <row r="181" ht="15.65" spans="1:14">
      <c r="A181" s="266">
        <v>2013499</v>
      </c>
      <c r="B181" s="269" t="s">
        <v>221</v>
      </c>
      <c r="C181" s="265">
        <v>0</v>
      </c>
      <c r="D181" s="265">
        <f t="shared" ref="D181:D244" si="11">C181-E181-F181-G181-H181-I181-J181</f>
        <v>0</v>
      </c>
      <c r="E181" s="270"/>
      <c r="F181" s="270"/>
      <c r="G181" s="270"/>
      <c r="H181" s="270"/>
      <c r="I181" s="270"/>
      <c r="J181" s="270"/>
      <c r="K181" s="265"/>
      <c r="L181" s="270">
        <v>0</v>
      </c>
      <c r="M181" s="277"/>
      <c r="N181" s="277"/>
    </row>
    <row r="182" ht="15.65" spans="1:14">
      <c r="A182" s="266">
        <v>20135</v>
      </c>
      <c r="B182" s="267" t="s">
        <v>222</v>
      </c>
      <c r="C182" s="265"/>
      <c r="D182" s="265">
        <f t="shared" si="11"/>
        <v>0</v>
      </c>
      <c r="E182" s="270"/>
      <c r="F182" s="270"/>
      <c r="G182" s="270"/>
      <c r="H182" s="270"/>
      <c r="I182" s="270"/>
      <c r="J182" s="270"/>
      <c r="K182" s="265"/>
      <c r="L182" s="270"/>
      <c r="M182" s="277"/>
      <c r="N182" s="277"/>
    </row>
    <row r="183" ht="15.65" spans="1:14">
      <c r="A183" s="266">
        <v>2013501</v>
      </c>
      <c r="B183" s="269" t="s">
        <v>124</v>
      </c>
      <c r="C183" s="265"/>
      <c r="D183" s="265">
        <f t="shared" si="11"/>
        <v>0</v>
      </c>
      <c r="E183" s="270"/>
      <c r="F183" s="270"/>
      <c r="G183" s="270"/>
      <c r="H183" s="270"/>
      <c r="I183" s="270"/>
      <c r="J183" s="270"/>
      <c r="K183" s="265"/>
      <c r="L183" s="270"/>
      <c r="M183" s="277"/>
      <c r="N183" s="277"/>
    </row>
    <row r="184" ht="15.65" spans="1:14">
      <c r="A184" s="266">
        <v>2013502</v>
      </c>
      <c r="B184" s="269" t="s">
        <v>125</v>
      </c>
      <c r="C184" s="265"/>
      <c r="D184" s="265">
        <f t="shared" si="11"/>
        <v>0</v>
      </c>
      <c r="E184" s="270"/>
      <c r="F184" s="270"/>
      <c r="G184" s="270"/>
      <c r="H184" s="270"/>
      <c r="I184" s="270"/>
      <c r="J184" s="270"/>
      <c r="K184" s="265"/>
      <c r="L184" s="270"/>
      <c r="M184" s="277"/>
      <c r="N184" s="277"/>
    </row>
    <row r="185" ht="15.65" spans="1:14">
      <c r="A185" s="266">
        <v>2013503</v>
      </c>
      <c r="B185" s="269" t="s">
        <v>126</v>
      </c>
      <c r="C185" s="265"/>
      <c r="D185" s="265">
        <f t="shared" si="11"/>
        <v>0</v>
      </c>
      <c r="E185" s="270"/>
      <c r="F185" s="270"/>
      <c r="G185" s="270"/>
      <c r="H185" s="270"/>
      <c r="I185" s="270"/>
      <c r="J185" s="270"/>
      <c r="K185" s="265"/>
      <c r="L185" s="270"/>
      <c r="M185" s="277"/>
      <c r="N185" s="277"/>
    </row>
    <row r="186" ht="15.65" spans="1:14">
      <c r="A186" s="266">
        <v>2013550</v>
      </c>
      <c r="B186" s="269" t="s">
        <v>133</v>
      </c>
      <c r="C186" s="265"/>
      <c r="D186" s="265">
        <f t="shared" si="11"/>
        <v>0</v>
      </c>
      <c r="E186" s="270"/>
      <c r="F186" s="270"/>
      <c r="G186" s="270"/>
      <c r="H186" s="270"/>
      <c r="I186" s="270"/>
      <c r="J186" s="270"/>
      <c r="K186" s="265"/>
      <c r="L186" s="270"/>
      <c r="M186" s="277"/>
      <c r="N186" s="277"/>
    </row>
    <row r="187" ht="15.65" spans="1:14">
      <c r="A187" s="266">
        <v>2013599</v>
      </c>
      <c r="B187" s="269" t="s">
        <v>223</v>
      </c>
      <c r="C187" s="265"/>
      <c r="D187" s="265">
        <f t="shared" si="11"/>
        <v>0</v>
      </c>
      <c r="E187" s="270"/>
      <c r="F187" s="270"/>
      <c r="G187" s="270"/>
      <c r="H187" s="270"/>
      <c r="I187" s="270"/>
      <c r="J187" s="270"/>
      <c r="K187" s="265"/>
      <c r="L187" s="270"/>
      <c r="M187" s="277"/>
      <c r="N187" s="277"/>
    </row>
    <row r="188" ht="15.65" spans="1:14">
      <c r="A188" s="266">
        <v>20136</v>
      </c>
      <c r="B188" s="267" t="s">
        <v>224</v>
      </c>
      <c r="C188" s="265">
        <v>737</v>
      </c>
      <c r="D188" s="265">
        <f t="shared" si="11"/>
        <v>737</v>
      </c>
      <c r="E188" s="270"/>
      <c r="F188" s="270"/>
      <c r="G188" s="270"/>
      <c r="H188" s="270"/>
      <c r="I188" s="270"/>
      <c r="J188" s="270"/>
      <c r="K188" s="265">
        <f>SUM(K189:K193)</f>
        <v>649</v>
      </c>
      <c r="L188" s="270">
        <v>594</v>
      </c>
      <c r="M188" s="277">
        <f>C188/K188</f>
        <v>1.13559322033898</v>
      </c>
      <c r="N188" s="277">
        <f>C188/L188-1</f>
        <v>0.240740740740741</v>
      </c>
    </row>
    <row r="189" ht="15.65" spans="1:14">
      <c r="A189" s="266">
        <v>2013601</v>
      </c>
      <c r="B189" s="269" t="s">
        <v>124</v>
      </c>
      <c r="C189" s="265">
        <v>523</v>
      </c>
      <c r="D189" s="265">
        <f t="shared" si="11"/>
        <v>523</v>
      </c>
      <c r="E189" s="270"/>
      <c r="F189" s="270"/>
      <c r="G189" s="270"/>
      <c r="H189" s="270"/>
      <c r="I189" s="270"/>
      <c r="J189" s="270"/>
      <c r="K189" s="265">
        <v>493</v>
      </c>
      <c r="L189" s="270">
        <v>449</v>
      </c>
      <c r="M189" s="277">
        <f>C189/K189</f>
        <v>1.06085192697769</v>
      </c>
      <c r="N189" s="277">
        <f>C189/L189-1</f>
        <v>0.164810690423163</v>
      </c>
    </row>
    <row r="190" ht="15.65" spans="1:14">
      <c r="A190" s="266">
        <v>2013602</v>
      </c>
      <c r="B190" s="269" t="s">
        <v>125</v>
      </c>
      <c r="C190" s="265">
        <v>210</v>
      </c>
      <c r="D190" s="265">
        <f t="shared" si="11"/>
        <v>210</v>
      </c>
      <c r="E190" s="270"/>
      <c r="F190" s="270"/>
      <c r="G190" s="270"/>
      <c r="H190" s="270"/>
      <c r="I190" s="270"/>
      <c r="J190" s="270"/>
      <c r="K190" s="265">
        <v>156</v>
      </c>
      <c r="L190" s="270">
        <v>145</v>
      </c>
      <c r="M190" s="277">
        <f>C190/K190</f>
        <v>1.34615384615385</v>
      </c>
      <c r="N190" s="277">
        <f>C190/L190-1</f>
        <v>0.448275862068966</v>
      </c>
    </row>
    <row r="191" ht="15.65" spans="1:14">
      <c r="A191" s="266">
        <v>2013603</v>
      </c>
      <c r="B191" s="269" t="s">
        <v>126</v>
      </c>
      <c r="C191" s="265">
        <v>0</v>
      </c>
      <c r="D191" s="265">
        <f t="shared" si="11"/>
        <v>0</v>
      </c>
      <c r="E191" s="270"/>
      <c r="F191" s="270"/>
      <c r="G191" s="270"/>
      <c r="H191" s="270"/>
      <c r="I191" s="270"/>
      <c r="J191" s="270"/>
      <c r="K191" s="265"/>
      <c r="L191" s="270">
        <v>0</v>
      </c>
      <c r="M191" s="277"/>
      <c r="N191" s="277"/>
    </row>
    <row r="192" ht="15.65" spans="1:14">
      <c r="A192" s="266">
        <v>2013650</v>
      </c>
      <c r="B192" s="269" t="s">
        <v>133</v>
      </c>
      <c r="C192" s="265">
        <v>4</v>
      </c>
      <c r="D192" s="265">
        <f t="shared" si="11"/>
        <v>4</v>
      </c>
      <c r="E192" s="270"/>
      <c r="F192" s="270"/>
      <c r="G192" s="270"/>
      <c r="H192" s="270"/>
      <c r="I192" s="270"/>
      <c r="J192" s="270"/>
      <c r="K192" s="265"/>
      <c r="L192" s="270">
        <v>0</v>
      </c>
      <c r="M192" s="277"/>
      <c r="N192" s="277"/>
    </row>
    <row r="193" ht="15.65" spans="1:14">
      <c r="A193" s="266">
        <v>2013699</v>
      </c>
      <c r="B193" s="269" t="s">
        <v>225</v>
      </c>
      <c r="C193" s="265">
        <v>0</v>
      </c>
      <c r="D193" s="265">
        <f t="shared" si="11"/>
        <v>0</v>
      </c>
      <c r="E193" s="270"/>
      <c r="F193" s="270"/>
      <c r="G193" s="270"/>
      <c r="H193" s="270"/>
      <c r="I193" s="270"/>
      <c r="J193" s="270"/>
      <c r="K193" s="265"/>
      <c r="L193" s="270">
        <v>0</v>
      </c>
      <c r="M193" s="277"/>
      <c r="N193" s="277"/>
    </row>
    <row r="194" ht="15.65" spans="1:14">
      <c r="A194" s="266">
        <v>20199</v>
      </c>
      <c r="B194" s="267" t="s">
        <v>226</v>
      </c>
      <c r="C194" s="265">
        <v>272</v>
      </c>
      <c r="D194" s="265">
        <f t="shared" si="11"/>
        <v>40</v>
      </c>
      <c r="E194" s="270">
        <f>SUM(E195:E196)</f>
        <v>0</v>
      </c>
      <c r="F194" s="270">
        <f>SUM(F195:F196)</f>
        <v>232</v>
      </c>
      <c r="G194" s="270"/>
      <c r="H194" s="270"/>
      <c r="I194" s="270"/>
      <c r="J194" s="270"/>
      <c r="K194" s="265"/>
      <c r="L194" s="270">
        <v>124</v>
      </c>
      <c r="M194" s="277"/>
      <c r="N194" s="277">
        <f>C194/L194-1</f>
        <v>1.19354838709677</v>
      </c>
    </row>
    <row r="195" ht="15.65" spans="1:14">
      <c r="A195" s="266">
        <v>2019901</v>
      </c>
      <c r="B195" s="269" t="s">
        <v>227</v>
      </c>
      <c r="C195" s="265">
        <v>0</v>
      </c>
      <c r="D195" s="265">
        <f t="shared" si="11"/>
        <v>0</v>
      </c>
      <c r="E195" s="270"/>
      <c r="F195" s="270"/>
      <c r="G195" s="270"/>
      <c r="H195" s="270"/>
      <c r="I195" s="270"/>
      <c r="J195" s="270"/>
      <c r="K195" s="265"/>
      <c r="L195" s="270">
        <v>0</v>
      </c>
      <c r="M195" s="277"/>
      <c r="N195" s="277"/>
    </row>
    <row r="196" ht="15.65" spans="1:14">
      <c r="A196" s="266">
        <v>2019999</v>
      </c>
      <c r="B196" s="269" t="s">
        <v>228</v>
      </c>
      <c r="C196" s="265">
        <v>272</v>
      </c>
      <c r="D196" s="265">
        <f t="shared" si="11"/>
        <v>40</v>
      </c>
      <c r="E196" s="270"/>
      <c r="F196" s="270">
        <v>232</v>
      </c>
      <c r="G196" s="270"/>
      <c r="H196" s="270"/>
      <c r="I196" s="270"/>
      <c r="J196" s="270"/>
      <c r="K196" s="265"/>
      <c r="L196" s="270">
        <v>124</v>
      </c>
      <c r="M196" s="277"/>
      <c r="N196" s="277">
        <f>C196/L196-1</f>
        <v>1.19354838709677</v>
      </c>
    </row>
    <row r="197" ht="15.65" spans="1:14">
      <c r="A197" s="266">
        <v>203</v>
      </c>
      <c r="B197" s="278" t="s">
        <v>229</v>
      </c>
      <c r="C197" s="265">
        <f>SUM(C198,C200,C202,C204,C214)</f>
        <v>44</v>
      </c>
      <c r="D197" s="265">
        <f t="shared" si="11"/>
        <v>1</v>
      </c>
      <c r="E197" s="270"/>
      <c r="F197" s="270">
        <v>43</v>
      </c>
      <c r="G197" s="270"/>
      <c r="H197" s="270"/>
      <c r="I197" s="270"/>
      <c r="J197" s="270"/>
      <c r="K197" s="265"/>
      <c r="L197" s="270"/>
      <c r="M197" s="277"/>
      <c r="N197" s="277"/>
    </row>
    <row r="198" ht="15.65" spans="1:14">
      <c r="A198" s="266">
        <v>20301</v>
      </c>
      <c r="B198" s="278" t="s">
        <v>230</v>
      </c>
      <c r="C198" s="265"/>
      <c r="D198" s="265">
        <f t="shared" si="11"/>
        <v>0</v>
      </c>
      <c r="E198" s="270"/>
      <c r="F198" s="270"/>
      <c r="G198" s="270"/>
      <c r="H198" s="270"/>
      <c r="I198" s="270"/>
      <c r="J198" s="270"/>
      <c r="K198" s="265"/>
      <c r="L198" s="270"/>
      <c r="M198" s="277"/>
      <c r="N198" s="277"/>
    </row>
    <row r="199" ht="15.65" spans="1:14">
      <c r="A199" s="266">
        <v>2030101</v>
      </c>
      <c r="B199" s="243" t="s">
        <v>231</v>
      </c>
      <c r="C199" s="265"/>
      <c r="D199" s="265">
        <f t="shared" si="11"/>
        <v>0</v>
      </c>
      <c r="E199" s="270"/>
      <c r="F199" s="270"/>
      <c r="G199" s="270"/>
      <c r="H199" s="270"/>
      <c r="I199" s="270"/>
      <c r="J199" s="270"/>
      <c r="K199" s="265"/>
      <c r="L199" s="270"/>
      <c r="M199" s="277"/>
      <c r="N199" s="277"/>
    </row>
    <row r="200" ht="15.65" spans="1:14">
      <c r="A200" s="266">
        <v>20304</v>
      </c>
      <c r="B200" s="278" t="s">
        <v>232</v>
      </c>
      <c r="C200" s="265"/>
      <c r="D200" s="265">
        <f t="shared" si="11"/>
        <v>0</v>
      </c>
      <c r="E200" s="270"/>
      <c r="F200" s="270"/>
      <c r="G200" s="270"/>
      <c r="H200" s="270"/>
      <c r="I200" s="270"/>
      <c r="J200" s="270"/>
      <c r="K200" s="265"/>
      <c r="L200" s="270"/>
      <c r="M200" s="277"/>
      <c r="N200" s="277"/>
    </row>
    <row r="201" ht="15.65" spans="1:14">
      <c r="A201" s="266">
        <v>2030401</v>
      </c>
      <c r="B201" s="243" t="s">
        <v>233</v>
      </c>
      <c r="C201" s="265"/>
      <c r="D201" s="265">
        <f t="shared" si="11"/>
        <v>0</v>
      </c>
      <c r="E201" s="270"/>
      <c r="F201" s="270"/>
      <c r="G201" s="270"/>
      <c r="H201" s="270"/>
      <c r="I201" s="270"/>
      <c r="J201" s="270"/>
      <c r="K201" s="265"/>
      <c r="L201" s="270"/>
      <c r="M201" s="277"/>
      <c r="N201" s="277"/>
    </row>
    <row r="202" ht="15.65" spans="1:14">
      <c r="A202" s="266">
        <v>20305</v>
      </c>
      <c r="B202" s="278" t="s">
        <v>234</v>
      </c>
      <c r="C202" s="265"/>
      <c r="D202" s="265">
        <f t="shared" si="11"/>
        <v>0</v>
      </c>
      <c r="E202" s="270"/>
      <c r="F202" s="270"/>
      <c r="G202" s="270"/>
      <c r="H202" s="270"/>
      <c r="I202" s="270"/>
      <c r="J202" s="270"/>
      <c r="K202" s="265"/>
      <c r="L202" s="270"/>
      <c r="M202" s="277"/>
      <c r="N202" s="277"/>
    </row>
    <row r="203" ht="15.65" spans="1:14">
      <c r="A203" s="266">
        <v>2030501</v>
      </c>
      <c r="B203" s="243" t="s">
        <v>235</v>
      </c>
      <c r="C203" s="265"/>
      <c r="D203" s="265">
        <f t="shared" si="11"/>
        <v>0</v>
      </c>
      <c r="E203" s="270"/>
      <c r="F203" s="270"/>
      <c r="G203" s="270"/>
      <c r="H203" s="270"/>
      <c r="I203" s="270"/>
      <c r="J203" s="270"/>
      <c r="K203" s="265"/>
      <c r="L203" s="270"/>
      <c r="M203" s="277"/>
      <c r="N203" s="277"/>
    </row>
    <row r="204" ht="15.65" spans="1:14">
      <c r="A204" s="266">
        <v>20306</v>
      </c>
      <c r="B204" s="278" t="s">
        <v>236</v>
      </c>
      <c r="C204" s="265">
        <f>SUM(C205:C213)</f>
        <v>44</v>
      </c>
      <c r="D204" s="265">
        <f t="shared" si="11"/>
        <v>0.759999999999998</v>
      </c>
      <c r="E204" s="270"/>
      <c r="F204" s="270">
        <v>43.24</v>
      </c>
      <c r="G204" s="270"/>
      <c r="H204" s="270"/>
      <c r="I204" s="270"/>
      <c r="J204" s="270"/>
      <c r="K204" s="265"/>
      <c r="L204" s="270"/>
      <c r="M204" s="277"/>
      <c r="N204" s="277"/>
    </row>
    <row r="205" ht="15.65" spans="1:14">
      <c r="A205" s="266">
        <v>2030601</v>
      </c>
      <c r="B205" s="243" t="s">
        <v>237</v>
      </c>
      <c r="C205" s="265"/>
      <c r="D205" s="265">
        <f t="shared" si="11"/>
        <v>0</v>
      </c>
      <c r="E205" s="270"/>
      <c r="F205" s="270"/>
      <c r="G205" s="270"/>
      <c r="H205" s="270"/>
      <c r="I205" s="270"/>
      <c r="J205" s="270"/>
      <c r="K205" s="265"/>
      <c r="L205" s="270"/>
      <c r="M205" s="277"/>
      <c r="N205" s="277"/>
    </row>
    <row r="206" ht="15.65" spans="1:14">
      <c r="A206" s="266">
        <v>2030602</v>
      </c>
      <c r="B206" s="243" t="s">
        <v>238</v>
      </c>
      <c r="C206" s="265"/>
      <c r="D206" s="265">
        <f t="shared" si="11"/>
        <v>0</v>
      </c>
      <c r="E206" s="270"/>
      <c r="F206" s="270"/>
      <c r="G206" s="270"/>
      <c r="H206" s="270"/>
      <c r="I206" s="270"/>
      <c r="J206" s="270"/>
      <c r="K206" s="265"/>
      <c r="L206" s="270"/>
      <c r="M206" s="277"/>
      <c r="N206" s="277"/>
    </row>
    <row r="207" ht="15.65" spans="1:14">
      <c r="A207" s="266">
        <v>2030603</v>
      </c>
      <c r="B207" s="243" t="s">
        <v>239</v>
      </c>
      <c r="C207" s="265">
        <v>1</v>
      </c>
      <c r="D207" s="265">
        <f t="shared" si="11"/>
        <v>1</v>
      </c>
      <c r="E207" s="270"/>
      <c r="F207" s="270"/>
      <c r="G207" s="270"/>
      <c r="H207" s="270"/>
      <c r="I207" s="270"/>
      <c r="J207" s="270"/>
      <c r="K207" s="265"/>
      <c r="L207" s="270"/>
      <c r="M207" s="277"/>
      <c r="N207" s="277"/>
    </row>
    <row r="208" ht="15.65" spans="1:14">
      <c r="A208" s="266">
        <v>2030604</v>
      </c>
      <c r="B208" s="243" t="s">
        <v>240</v>
      </c>
      <c r="C208" s="265"/>
      <c r="D208" s="265">
        <f t="shared" si="11"/>
        <v>0</v>
      </c>
      <c r="E208" s="270"/>
      <c r="F208" s="270"/>
      <c r="G208" s="270"/>
      <c r="H208" s="270"/>
      <c r="I208" s="270"/>
      <c r="J208" s="270"/>
      <c r="K208" s="265"/>
      <c r="L208" s="270"/>
      <c r="M208" s="277"/>
      <c r="N208" s="277"/>
    </row>
    <row r="209" ht="15.65" spans="1:14">
      <c r="A209" s="266">
        <v>2030605</v>
      </c>
      <c r="B209" s="243" t="s">
        <v>241</v>
      </c>
      <c r="C209" s="265"/>
      <c r="D209" s="265">
        <f t="shared" si="11"/>
        <v>0</v>
      </c>
      <c r="E209" s="270"/>
      <c r="F209" s="270"/>
      <c r="G209" s="270"/>
      <c r="H209" s="270"/>
      <c r="I209" s="270"/>
      <c r="J209" s="270"/>
      <c r="K209" s="265"/>
      <c r="L209" s="270"/>
      <c r="M209" s="277"/>
      <c r="N209" s="277"/>
    </row>
    <row r="210" ht="15.65" spans="1:14">
      <c r="A210" s="266">
        <v>2030606</v>
      </c>
      <c r="B210" s="243" t="s">
        <v>242</v>
      </c>
      <c r="C210" s="265"/>
      <c r="D210" s="265">
        <f t="shared" si="11"/>
        <v>0</v>
      </c>
      <c r="E210" s="270"/>
      <c r="F210" s="270"/>
      <c r="G210" s="270"/>
      <c r="H210" s="270"/>
      <c r="I210" s="270"/>
      <c r="J210" s="270"/>
      <c r="K210" s="265"/>
      <c r="L210" s="270"/>
      <c r="M210" s="277"/>
      <c r="N210" s="277"/>
    </row>
    <row r="211" ht="15.65" spans="1:14">
      <c r="A211" s="266">
        <v>2030607</v>
      </c>
      <c r="B211" s="243" t="s">
        <v>243</v>
      </c>
      <c r="C211" s="265">
        <v>43</v>
      </c>
      <c r="D211" s="265"/>
      <c r="E211" s="270"/>
      <c r="F211" s="270">
        <v>43.24</v>
      </c>
      <c r="G211" s="270"/>
      <c r="H211" s="270"/>
      <c r="I211" s="270"/>
      <c r="J211" s="270"/>
      <c r="K211" s="265"/>
      <c r="L211" s="270"/>
      <c r="M211" s="277"/>
      <c r="N211" s="277"/>
    </row>
    <row r="212" ht="15.65" spans="1:14">
      <c r="A212" s="266">
        <v>2030608</v>
      </c>
      <c r="B212" s="243" t="s">
        <v>244</v>
      </c>
      <c r="C212" s="265"/>
      <c r="D212" s="265">
        <f t="shared" si="11"/>
        <v>0</v>
      </c>
      <c r="E212" s="270"/>
      <c r="F212" s="270"/>
      <c r="G212" s="270"/>
      <c r="H212" s="270"/>
      <c r="I212" s="270"/>
      <c r="J212" s="270"/>
      <c r="K212" s="265"/>
      <c r="L212" s="270"/>
      <c r="M212" s="277"/>
      <c r="N212" s="277"/>
    </row>
    <row r="213" ht="15.65" spans="1:14">
      <c r="A213" s="266">
        <v>2030699</v>
      </c>
      <c r="B213" s="243" t="s">
        <v>245</v>
      </c>
      <c r="C213" s="265"/>
      <c r="D213" s="265">
        <f t="shared" si="11"/>
        <v>0</v>
      </c>
      <c r="E213" s="270"/>
      <c r="F213" s="270"/>
      <c r="G213" s="270"/>
      <c r="H213" s="270"/>
      <c r="I213" s="270"/>
      <c r="J213" s="270"/>
      <c r="K213" s="265"/>
      <c r="L213" s="270"/>
      <c r="M213" s="277"/>
      <c r="N213" s="277"/>
    </row>
    <row r="214" ht="15.65" spans="1:14">
      <c r="A214" s="266">
        <v>20399</v>
      </c>
      <c r="B214" s="278" t="s">
        <v>246</v>
      </c>
      <c r="C214" s="265"/>
      <c r="D214" s="265">
        <f t="shared" si="11"/>
        <v>0</v>
      </c>
      <c r="E214" s="270"/>
      <c r="F214" s="270"/>
      <c r="G214" s="270"/>
      <c r="H214" s="270"/>
      <c r="I214" s="270"/>
      <c r="J214" s="270"/>
      <c r="K214" s="265"/>
      <c r="L214" s="270"/>
      <c r="M214" s="277"/>
      <c r="N214" s="277"/>
    </row>
    <row r="215" ht="15.65" spans="1:14">
      <c r="A215" s="266">
        <v>2039901</v>
      </c>
      <c r="B215" s="243" t="s">
        <v>247</v>
      </c>
      <c r="C215" s="265"/>
      <c r="D215" s="265">
        <f t="shared" si="11"/>
        <v>0</v>
      </c>
      <c r="E215" s="270"/>
      <c r="F215" s="270"/>
      <c r="G215" s="270"/>
      <c r="H215" s="270"/>
      <c r="I215" s="270"/>
      <c r="J215" s="270"/>
      <c r="K215" s="265"/>
      <c r="L215" s="270"/>
      <c r="M215" s="277"/>
      <c r="N215" s="277"/>
    </row>
    <row r="216" ht="15.65" spans="1:14">
      <c r="A216" s="266">
        <v>204</v>
      </c>
      <c r="B216" s="267" t="s">
        <v>248</v>
      </c>
      <c r="C216" s="265">
        <f>C217+C223+C240+C252+C261+C274</f>
        <v>11549</v>
      </c>
      <c r="D216" s="265">
        <f t="shared" si="11"/>
        <v>8509.87</v>
      </c>
      <c r="E216" s="270">
        <f>E217+E223+E240+E252+E261+E274</f>
        <v>2346</v>
      </c>
      <c r="F216" s="270">
        <f>F223+F240+F252+F261+F274</f>
        <v>693.13</v>
      </c>
      <c r="G216" s="270"/>
      <c r="H216" s="270"/>
      <c r="I216" s="270"/>
      <c r="J216" s="270"/>
      <c r="K216" s="265">
        <f>K217+K223+K261</f>
        <v>8387</v>
      </c>
      <c r="L216" s="270">
        <v>13507</v>
      </c>
      <c r="M216" s="277">
        <f>C216/K216</f>
        <v>1.37701204244664</v>
      </c>
      <c r="N216" s="277">
        <f>C216/L216-1</f>
        <v>-0.144961871622122</v>
      </c>
    </row>
    <row r="217" ht="15.65" spans="1:14">
      <c r="A217" s="266">
        <v>20401</v>
      </c>
      <c r="B217" s="267" t="s">
        <v>249</v>
      </c>
      <c r="C217" s="265">
        <v>227</v>
      </c>
      <c r="D217" s="265">
        <f t="shared" si="11"/>
        <v>227</v>
      </c>
      <c r="E217" s="270"/>
      <c r="F217" s="270"/>
      <c r="G217" s="270"/>
      <c r="H217" s="270"/>
      <c r="I217" s="270"/>
      <c r="J217" s="270"/>
      <c r="K217" s="265">
        <f>SUM(K218:K222)</f>
        <v>290</v>
      </c>
      <c r="L217" s="270">
        <v>98</v>
      </c>
      <c r="M217" s="277">
        <f>C217/K217</f>
        <v>0.782758620689655</v>
      </c>
      <c r="N217" s="277">
        <f>C217/L217-1</f>
        <v>1.31632653061224</v>
      </c>
    </row>
    <row r="218" ht="15.65" spans="1:14">
      <c r="A218" s="266">
        <v>2040101</v>
      </c>
      <c r="B218" s="269" t="s">
        <v>250</v>
      </c>
      <c r="C218" s="265"/>
      <c r="D218" s="265">
        <f t="shared" si="11"/>
        <v>0</v>
      </c>
      <c r="E218" s="270"/>
      <c r="F218" s="270"/>
      <c r="G218" s="270"/>
      <c r="H218" s="270"/>
      <c r="I218" s="270"/>
      <c r="J218" s="270"/>
      <c r="K218" s="265"/>
      <c r="L218" s="270"/>
      <c r="M218" s="277"/>
      <c r="N218" s="277"/>
    </row>
    <row r="219" ht="15.65" spans="1:14">
      <c r="A219" s="266">
        <v>2040102</v>
      </c>
      <c r="B219" s="269" t="s">
        <v>251</v>
      </c>
      <c r="C219" s="265"/>
      <c r="D219" s="265">
        <f t="shared" si="11"/>
        <v>0</v>
      </c>
      <c r="E219" s="270"/>
      <c r="F219" s="270"/>
      <c r="G219" s="270"/>
      <c r="H219" s="270"/>
      <c r="I219" s="270"/>
      <c r="J219" s="270"/>
      <c r="K219" s="265"/>
      <c r="L219" s="270"/>
      <c r="M219" s="277"/>
      <c r="N219" s="277"/>
    </row>
    <row r="220" ht="15.65" spans="1:14">
      <c r="A220" s="266">
        <v>2040103</v>
      </c>
      <c r="B220" s="269" t="s">
        <v>252</v>
      </c>
      <c r="C220" s="265">
        <v>227</v>
      </c>
      <c r="D220" s="265">
        <f t="shared" si="11"/>
        <v>227</v>
      </c>
      <c r="E220" s="270"/>
      <c r="F220" s="270"/>
      <c r="G220" s="270"/>
      <c r="H220" s="270"/>
      <c r="I220" s="270"/>
      <c r="J220" s="270"/>
      <c r="K220" s="265">
        <v>290</v>
      </c>
      <c r="L220" s="270">
        <v>98</v>
      </c>
      <c r="M220" s="277">
        <f>C220/K220</f>
        <v>0.782758620689655</v>
      </c>
      <c r="N220" s="277">
        <f>C220/L220-1</f>
        <v>1.31632653061224</v>
      </c>
    </row>
    <row r="221" ht="15.65" spans="1:14">
      <c r="A221" s="266">
        <v>2040109</v>
      </c>
      <c r="B221" s="269" t="s">
        <v>253</v>
      </c>
      <c r="C221" s="265"/>
      <c r="D221" s="265">
        <f t="shared" si="11"/>
        <v>0</v>
      </c>
      <c r="E221" s="270"/>
      <c r="F221" s="270"/>
      <c r="G221" s="270"/>
      <c r="H221" s="270"/>
      <c r="I221" s="270"/>
      <c r="J221" s="270"/>
      <c r="K221" s="265"/>
      <c r="L221" s="270"/>
      <c r="M221" s="277"/>
      <c r="N221" s="277"/>
    </row>
    <row r="222" ht="15.65" spans="1:14">
      <c r="A222" s="266">
        <v>2040199</v>
      </c>
      <c r="B222" s="269" t="s">
        <v>254</v>
      </c>
      <c r="C222" s="265"/>
      <c r="D222" s="265">
        <f t="shared" si="11"/>
        <v>0</v>
      </c>
      <c r="E222" s="270"/>
      <c r="F222" s="270"/>
      <c r="G222" s="270"/>
      <c r="H222" s="270"/>
      <c r="I222" s="270"/>
      <c r="J222" s="270"/>
      <c r="K222" s="265"/>
      <c r="L222" s="270"/>
      <c r="M222" s="277"/>
      <c r="N222" s="277"/>
    </row>
    <row r="223" ht="15.65" spans="1:14">
      <c r="A223" s="266">
        <v>20402</v>
      </c>
      <c r="B223" s="267" t="s">
        <v>255</v>
      </c>
      <c r="C223" s="265">
        <f>SUM(C224:C239)</f>
        <v>9440</v>
      </c>
      <c r="D223" s="265">
        <f t="shared" si="11"/>
        <v>7087.87</v>
      </c>
      <c r="E223" s="270">
        <f>SUM(E224:E239)</f>
        <v>2227</v>
      </c>
      <c r="F223" s="270">
        <f>SUM(F224:F239)</f>
        <v>125.13</v>
      </c>
      <c r="G223" s="270"/>
      <c r="H223" s="270"/>
      <c r="I223" s="270"/>
      <c r="J223" s="270"/>
      <c r="K223" s="265">
        <f>SUM(K224:K239)</f>
        <v>7715</v>
      </c>
      <c r="L223" s="270">
        <v>10293</v>
      </c>
      <c r="M223" s="277">
        <f>C223/K223</f>
        <v>1.22359040829553</v>
      </c>
      <c r="N223" s="277">
        <f>C223/L223-1</f>
        <v>-0.0828718546585058</v>
      </c>
    </row>
    <row r="224" ht="15.65" spans="1:14">
      <c r="A224" s="266">
        <v>2040201</v>
      </c>
      <c r="B224" s="269" t="s">
        <v>124</v>
      </c>
      <c r="C224" s="265">
        <v>6498</v>
      </c>
      <c r="D224" s="265">
        <f t="shared" si="11"/>
        <v>6498</v>
      </c>
      <c r="E224" s="270"/>
      <c r="F224" s="270"/>
      <c r="G224" s="270"/>
      <c r="H224" s="270"/>
      <c r="I224" s="270"/>
      <c r="J224" s="270"/>
      <c r="K224" s="265">
        <v>6476</v>
      </c>
      <c r="L224" s="270">
        <v>5997</v>
      </c>
      <c r="M224" s="277">
        <f>C224/K224</f>
        <v>1.00339715873996</v>
      </c>
      <c r="N224" s="277">
        <f>C224/L224-1</f>
        <v>0.0835417708854427</v>
      </c>
    </row>
    <row r="225" ht="15.65" spans="1:14">
      <c r="A225" s="266">
        <v>2040202</v>
      </c>
      <c r="B225" s="269" t="s">
        <v>125</v>
      </c>
      <c r="C225" s="265">
        <v>1329</v>
      </c>
      <c r="D225" s="265">
        <f t="shared" si="11"/>
        <v>385.67</v>
      </c>
      <c r="E225" s="270">
        <v>911</v>
      </c>
      <c r="F225" s="270">
        <v>32.33</v>
      </c>
      <c r="G225" s="270"/>
      <c r="H225" s="270"/>
      <c r="I225" s="270"/>
      <c r="J225" s="270"/>
      <c r="K225" s="265">
        <v>724</v>
      </c>
      <c r="L225" s="270">
        <v>884</v>
      </c>
      <c r="M225" s="277"/>
      <c r="N225" s="277">
        <f>C225/L225-1</f>
        <v>0.503393665158371</v>
      </c>
    </row>
    <row r="226" ht="15.65" spans="1:14">
      <c r="A226" s="266">
        <v>2040203</v>
      </c>
      <c r="B226" s="269" t="s">
        <v>126</v>
      </c>
      <c r="C226" s="265">
        <v>0</v>
      </c>
      <c r="D226" s="265">
        <f t="shared" si="11"/>
        <v>0</v>
      </c>
      <c r="E226" s="270"/>
      <c r="F226" s="270"/>
      <c r="G226" s="270"/>
      <c r="H226" s="270"/>
      <c r="I226" s="270"/>
      <c r="J226" s="270"/>
      <c r="K226" s="265"/>
      <c r="L226" s="270"/>
      <c r="M226" s="277"/>
      <c r="N226" s="277"/>
    </row>
    <row r="227" ht="15.65" spans="1:14">
      <c r="A227" s="266">
        <v>2040204</v>
      </c>
      <c r="B227" s="269" t="s">
        <v>256</v>
      </c>
      <c r="C227" s="265">
        <v>505</v>
      </c>
      <c r="D227" s="265">
        <f t="shared" si="11"/>
        <v>125</v>
      </c>
      <c r="E227" s="270">
        <v>380</v>
      </c>
      <c r="F227" s="270"/>
      <c r="G227" s="270"/>
      <c r="H227" s="270"/>
      <c r="I227" s="270"/>
      <c r="J227" s="270"/>
      <c r="K227" s="265">
        <v>505</v>
      </c>
      <c r="L227" s="270">
        <v>496</v>
      </c>
      <c r="M227" s="277"/>
      <c r="N227" s="277">
        <f>C227/L227-1</f>
        <v>0.0181451612903225</v>
      </c>
    </row>
    <row r="228" ht="15.65" spans="1:14">
      <c r="A228" s="266">
        <v>2040210</v>
      </c>
      <c r="B228" s="269" t="s">
        <v>257</v>
      </c>
      <c r="C228" s="265"/>
      <c r="D228" s="265">
        <f t="shared" si="11"/>
        <v>0</v>
      </c>
      <c r="E228" s="270"/>
      <c r="F228" s="270"/>
      <c r="G228" s="270"/>
      <c r="H228" s="270"/>
      <c r="I228" s="270"/>
      <c r="J228" s="270"/>
      <c r="K228" s="265"/>
      <c r="L228" s="270"/>
      <c r="M228" s="277"/>
      <c r="N228" s="277"/>
    </row>
    <row r="229" ht="15.65" spans="1:14">
      <c r="A229" s="266">
        <v>2040211</v>
      </c>
      <c r="B229" s="269" t="s">
        <v>258</v>
      </c>
      <c r="C229" s="265">
        <v>3</v>
      </c>
      <c r="D229" s="265">
        <f t="shared" si="11"/>
        <v>0.2</v>
      </c>
      <c r="E229" s="270"/>
      <c r="F229" s="270">
        <v>2.8</v>
      </c>
      <c r="G229" s="270"/>
      <c r="H229" s="270"/>
      <c r="I229" s="270"/>
      <c r="J229" s="270"/>
      <c r="K229" s="265"/>
      <c r="L229" s="270">
        <v>25</v>
      </c>
      <c r="M229" s="277"/>
      <c r="N229" s="277">
        <f>C229/L229-1</f>
        <v>-0.88</v>
      </c>
    </row>
    <row r="230" ht="15.65" spans="1:14">
      <c r="A230" s="266">
        <v>2040212</v>
      </c>
      <c r="B230" s="269" t="s">
        <v>259</v>
      </c>
      <c r="C230" s="265">
        <v>25</v>
      </c>
      <c r="D230" s="265">
        <f t="shared" si="11"/>
        <v>0</v>
      </c>
      <c r="E230" s="270">
        <v>15</v>
      </c>
      <c r="F230" s="270">
        <v>10</v>
      </c>
      <c r="G230" s="270"/>
      <c r="H230" s="270"/>
      <c r="I230" s="270"/>
      <c r="J230" s="270"/>
      <c r="K230" s="265"/>
      <c r="L230" s="270">
        <v>78</v>
      </c>
      <c r="M230" s="277"/>
      <c r="N230" s="277">
        <f>C230/L230-1</f>
        <v>-0.67948717948718</v>
      </c>
    </row>
    <row r="231" ht="15.65" spans="1:14">
      <c r="A231" s="266">
        <v>2040213</v>
      </c>
      <c r="B231" s="269" t="s">
        <v>260</v>
      </c>
      <c r="C231" s="265"/>
      <c r="D231" s="265">
        <f t="shared" si="11"/>
        <v>0</v>
      </c>
      <c r="E231" s="270"/>
      <c r="F231" s="270"/>
      <c r="G231" s="270"/>
      <c r="H231" s="270"/>
      <c r="I231" s="270"/>
      <c r="J231" s="270"/>
      <c r="K231" s="265"/>
      <c r="L231" s="270">
        <v>10</v>
      </c>
      <c r="M231" s="277"/>
      <c r="N231" s="277"/>
    </row>
    <row r="232" ht="15.65" spans="1:14">
      <c r="A232" s="266">
        <v>2040214</v>
      </c>
      <c r="B232" s="269" t="s">
        <v>261</v>
      </c>
      <c r="C232" s="265">
        <v>10</v>
      </c>
      <c r="D232" s="265">
        <f t="shared" si="11"/>
        <v>10</v>
      </c>
      <c r="E232" s="270"/>
      <c r="F232" s="270"/>
      <c r="G232" s="270"/>
      <c r="H232" s="270"/>
      <c r="I232" s="270"/>
      <c r="J232" s="270"/>
      <c r="K232" s="265">
        <v>10</v>
      </c>
      <c r="L232" s="270">
        <v>15</v>
      </c>
      <c r="M232" s="277"/>
      <c r="N232" s="277">
        <f>C232/L232-1</f>
        <v>-0.333333333333333</v>
      </c>
    </row>
    <row r="233" ht="15.65" spans="1:14">
      <c r="A233" s="266">
        <v>2040215</v>
      </c>
      <c r="B233" s="269" t="s">
        <v>262</v>
      </c>
      <c r="C233" s="265"/>
      <c r="D233" s="265"/>
      <c r="E233" s="270"/>
      <c r="F233" s="270"/>
      <c r="G233" s="270"/>
      <c r="H233" s="270"/>
      <c r="I233" s="270"/>
      <c r="J233" s="270"/>
      <c r="K233" s="265"/>
      <c r="L233" s="270"/>
      <c r="M233" s="277"/>
      <c r="N233" s="277"/>
    </row>
    <row r="234" ht="15.65" spans="1:14">
      <c r="A234" s="266">
        <v>2040216</v>
      </c>
      <c r="B234" s="269" t="s">
        <v>263</v>
      </c>
      <c r="C234" s="265"/>
      <c r="D234" s="265"/>
      <c r="E234" s="270"/>
      <c r="F234" s="270"/>
      <c r="G234" s="270"/>
      <c r="H234" s="270"/>
      <c r="I234" s="270"/>
      <c r="J234" s="270"/>
      <c r="K234" s="265"/>
      <c r="L234" s="270">
        <v>155</v>
      </c>
      <c r="M234" s="277"/>
      <c r="N234" s="277"/>
    </row>
    <row r="235" ht="15.65" spans="1:14">
      <c r="A235" s="266">
        <v>2040217</v>
      </c>
      <c r="B235" s="269" t="s">
        <v>264</v>
      </c>
      <c r="C235" s="265">
        <v>20</v>
      </c>
      <c r="D235" s="265"/>
      <c r="E235" s="270">
        <v>20</v>
      </c>
      <c r="F235" s="270"/>
      <c r="G235" s="270"/>
      <c r="H235" s="270"/>
      <c r="I235" s="270"/>
      <c r="J235" s="270"/>
      <c r="K235" s="265"/>
      <c r="L235" s="270">
        <v>1958</v>
      </c>
      <c r="M235" s="277"/>
      <c r="N235" s="277">
        <f>C235/L235-1</f>
        <v>-0.989785495403473</v>
      </c>
    </row>
    <row r="236" ht="15.65" spans="1:14">
      <c r="A236" s="266">
        <v>2040218</v>
      </c>
      <c r="B236" s="269" t="s">
        <v>265</v>
      </c>
      <c r="C236" s="270"/>
      <c r="D236" s="265"/>
      <c r="E236" s="270"/>
      <c r="F236" s="270"/>
      <c r="G236" s="270"/>
      <c r="H236" s="270"/>
      <c r="I236" s="270"/>
      <c r="J236" s="270"/>
      <c r="K236" s="265"/>
      <c r="L236" s="270"/>
      <c r="M236" s="277"/>
      <c r="N236" s="277"/>
    </row>
    <row r="237" ht="15.65" spans="1:14">
      <c r="A237" s="266">
        <v>2040219</v>
      </c>
      <c r="B237" s="269" t="s">
        <v>167</v>
      </c>
      <c r="C237" s="270"/>
      <c r="D237" s="265"/>
      <c r="E237" s="270"/>
      <c r="F237" s="270"/>
      <c r="G237" s="270"/>
      <c r="H237" s="270"/>
      <c r="I237" s="270"/>
      <c r="J237" s="270"/>
      <c r="K237" s="265"/>
      <c r="L237" s="270"/>
      <c r="M237" s="277"/>
      <c r="N237" s="277"/>
    </row>
    <row r="238" ht="15.65" spans="1:14">
      <c r="A238" s="266">
        <v>2040250</v>
      </c>
      <c r="B238" s="269" t="s">
        <v>133</v>
      </c>
      <c r="C238" s="265"/>
      <c r="D238" s="265"/>
      <c r="E238" s="270"/>
      <c r="F238" s="270"/>
      <c r="G238" s="270"/>
      <c r="H238" s="270"/>
      <c r="I238" s="270"/>
      <c r="J238" s="270"/>
      <c r="K238" s="265"/>
      <c r="L238" s="270"/>
      <c r="M238" s="277"/>
      <c r="N238" s="277"/>
    </row>
    <row r="239" ht="15.65" spans="1:14">
      <c r="A239" s="266">
        <v>2040299</v>
      </c>
      <c r="B239" s="269" t="s">
        <v>266</v>
      </c>
      <c r="C239" s="265">
        <v>1050</v>
      </c>
      <c r="D239" s="265">
        <f t="shared" si="11"/>
        <v>69</v>
      </c>
      <c r="E239" s="270">
        <f>320+581</f>
        <v>901</v>
      </c>
      <c r="F239" s="270">
        <f>661-581</f>
        <v>80</v>
      </c>
      <c r="G239" s="270"/>
      <c r="H239" s="270"/>
      <c r="I239" s="270"/>
      <c r="J239" s="270"/>
      <c r="K239" s="265"/>
      <c r="L239" s="270">
        <v>675</v>
      </c>
      <c r="M239" s="277"/>
      <c r="N239" s="277">
        <f>C239/L239-1</f>
        <v>0.555555555555556</v>
      </c>
    </row>
    <row r="240" ht="15.65" spans="1:14">
      <c r="A240" s="266">
        <v>20404</v>
      </c>
      <c r="B240" s="267" t="s">
        <v>267</v>
      </c>
      <c r="C240" s="265">
        <v>191</v>
      </c>
      <c r="D240" s="265">
        <f t="shared" si="11"/>
        <v>191</v>
      </c>
      <c r="E240" s="270"/>
      <c r="F240" s="270"/>
      <c r="G240" s="270"/>
      <c r="H240" s="270"/>
      <c r="I240" s="270"/>
      <c r="J240" s="270"/>
      <c r="K240" s="265"/>
      <c r="L240" s="270">
        <v>956</v>
      </c>
      <c r="M240" s="277"/>
      <c r="N240" s="277">
        <f>C240/L240-1</f>
        <v>-0.800209205020921</v>
      </c>
    </row>
    <row r="241" ht="15.65" spans="1:14">
      <c r="A241" s="266">
        <v>2040401</v>
      </c>
      <c r="B241" s="269" t="s">
        <v>124</v>
      </c>
      <c r="C241" s="265">
        <v>191</v>
      </c>
      <c r="D241" s="265">
        <f t="shared" si="11"/>
        <v>191</v>
      </c>
      <c r="E241" s="270"/>
      <c r="F241" s="270"/>
      <c r="G241" s="270"/>
      <c r="H241" s="270"/>
      <c r="I241" s="270"/>
      <c r="J241" s="270"/>
      <c r="K241" s="265"/>
      <c r="L241" s="270">
        <v>730</v>
      </c>
      <c r="M241" s="277"/>
      <c r="N241" s="277">
        <f>C241/L241-1</f>
        <v>-0.738356164383562</v>
      </c>
    </row>
    <row r="242" ht="15.65" spans="1:14">
      <c r="A242" s="266">
        <v>2040402</v>
      </c>
      <c r="B242" s="269" t="s">
        <v>125</v>
      </c>
      <c r="C242" s="265"/>
      <c r="D242" s="265"/>
      <c r="E242" s="270"/>
      <c r="F242" s="270"/>
      <c r="G242" s="270"/>
      <c r="H242" s="270"/>
      <c r="I242" s="270"/>
      <c r="J242" s="270"/>
      <c r="K242" s="265"/>
      <c r="L242" s="270">
        <v>59</v>
      </c>
      <c r="M242" s="277"/>
      <c r="N242" s="277"/>
    </row>
    <row r="243" ht="15.65" spans="1:14">
      <c r="A243" s="266">
        <v>2040403</v>
      </c>
      <c r="B243" s="269" t="s">
        <v>126</v>
      </c>
      <c r="C243" s="265"/>
      <c r="D243" s="265"/>
      <c r="E243" s="270"/>
      <c r="F243" s="270"/>
      <c r="G243" s="270"/>
      <c r="H243" s="270"/>
      <c r="I243" s="270"/>
      <c r="J243" s="270"/>
      <c r="K243" s="265"/>
      <c r="L243" s="270"/>
      <c r="M243" s="277"/>
      <c r="N243" s="277"/>
    </row>
    <row r="244" ht="15.65" spans="1:14">
      <c r="A244" s="266">
        <v>2040404</v>
      </c>
      <c r="B244" s="269" t="s">
        <v>268</v>
      </c>
      <c r="C244" s="265"/>
      <c r="D244" s="265"/>
      <c r="E244" s="270"/>
      <c r="F244" s="270"/>
      <c r="G244" s="270"/>
      <c r="H244" s="270"/>
      <c r="I244" s="270"/>
      <c r="J244" s="270"/>
      <c r="K244" s="265"/>
      <c r="L244" s="270"/>
      <c r="M244" s="277"/>
      <c r="N244" s="277"/>
    </row>
    <row r="245" ht="15.65" spans="1:14">
      <c r="A245" s="266">
        <v>2040405</v>
      </c>
      <c r="B245" s="269" t="s">
        <v>269</v>
      </c>
      <c r="C245" s="265"/>
      <c r="D245" s="265"/>
      <c r="E245" s="270"/>
      <c r="F245" s="270"/>
      <c r="G245" s="270"/>
      <c r="H245" s="270"/>
      <c r="I245" s="270"/>
      <c r="J245" s="270"/>
      <c r="K245" s="265"/>
      <c r="L245" s="270"/>
      <c r="M245" s="277"/>
      <c r="N245" s="277"/>
    </row>
    <row r="246" ht="15.65" spans="1:14">
      <c r="A246" s="266">
        <v>2040406</v>
      </c>
      <c r="B246" s="269" t="s">
        <v>270</v>
      </c>
      <c r="C246" s="265"/>
      <c r="D246" s="265"/>
      <c r="E246" s="270"/>
      <c r="F246" s="270"/>
      <c r="G246" s="270"/>
      <c r="H246" s="270"/>
      <c r="I246" s="270"/>
      <c r="J246" s="270"/>
      <c r="K246" s="265"/>
      <c r="L246" s="270"/>
      <c r="M246" s="277"/>
      <c r="N246" s="277"/>
    </row>
    <row r="247" ht="15.65" spans="1:14">
      <c r="A247" s="266">
        <v>2040407</v>
      </c>
      <c r="B247" s="269" t="s">
        <v>271</v>
      </c>
      <c r="C247" s="265"/>
      <c r="D247" s="265"/>
      <c r="E247" s="270"/>
      <c r="F247" s="270"/>
      <c r="G247" s="270"/>
      <c r="H247" s="270"/>
      <c r="I247" s="270"/>
      <c r="J247" s="270"/>
      <c r="K247" s="265"/>
      <c r="L247" s="270"/>
      <c r="M247" s="277"/>
      <c r="N247" s="277"/>
    </row>
    <row r="248" ht="15.65" spans="1:14">
      <c r="A248" s="266">
        <v>2040408</v>
      </c>
      <c r="B248" s="269" t="s">
        <v>272</v>
      </c>
      <c r="C248" s="265"/>
      <c r="D248" s="265"/>
      <c r="E248" s="270"/>
      <c r="F248" s="270"/>
      <c r="G248" s="270"/>
      <c r="H248" s="270"/>
      <c r="I248" s="270"/>
      <c r="J248" s="270"/>
      <c r="K248" s="265"/>
      <c r="L248" s="270"/>
      <c r="M248" s="277"/>
      <c r="N248" s="277"/>
    </row>
    <row r="249" ht="15.65" spans="1:14">
      <c r="A249" s="266">
        <v>2040409</v>
      </c>
      <c r="B249" s="269" t="s">
        <v>273</v>
      </c>
      <c r="C249" s="265"/>
      <c r="D249" s="265"/>
      <c r="E249" s="270"/>
      <c r="F249" s="270"/>
      <c r="G249" s="270"/>
      <c r="H249" s="270"/>
      <c r="I249" s="270"/>
      <c r="J249" s="270"/>
      <c r="K249" s="265"/>
      <c r="L249" s="270"/>
      <c r="M249" s="277"/>
      <c r="N249" s="277"/>
    </row>
    <row r="250" ht="15.65" spans="1:14">
      <c r="A250" s="266">
        <v>2040450</v>
      </c>
      <c r="B250" s="269" t="s">
        <v>133</v>
      </c>
      <c r="C250" s="265"/>
      <c r="D250" s="265"/>
      <c r="E250" s="270"/>
      <c r="F250" s="270"/>
      <c r="G250" s="270"/>
      <c r="H250" s="270"/>
      <c r="I250" s="270"/>
      <c r="J250" s="270"/>
      <c r="K250" s="265"/>
      <c r="L250" s="270"/>
      <c r="M250" s="277"/>
      <c r="N250" s="277"/>
    </row>
    <row r="251" ht="15.65" spans="1:14">
      <c r="A251" s="266">
        <v>2040499</v>
      </c>
      <c r="B251" s="269" t="s">
        <v>274</v>
      </c>
      <c r="C251" s="265"/>
      <c r="D251" s="265"/>
      <c r="E251" s="270"/>
      <c r="F251" s="270"/>
      <c r="G251" s="270"/>
      <c r="H251" s="270"/>
      <c r="I251" s="270"/>
      <c r="J251" s="270"/>
      <c r="K251" s="265"/>
      <c r="L251" s="270">
        <v>167</v>
      </c>
      <c r="M251" s="277"/>
      <c r="N251" s="277"/>
    </row>
    <row r="252" ht="15.65" spans="1:14">
      <c r="A252" s="266">
        <v>20405</v>
      </c>
      <c r="B252" s="267" t="s">
        <v>275</v>
      </c>
      <c r="C252" s="265">
        <f>SUM(C253:C260)</f>
        <v>567</v>
      </c>
      <c r="D252" s="265">
        <f t="shared" ref="D245:D308" si="12">C252-E252-F252-G252-H252-I252-J252</f>
        <v>567</v>
      </c>
      <c r="E252" s="270"/>
      <c r="F252" s="270"/>
      <c r="G252" s="270"/>
      <c r="H252" s="270"/>
      <c r="I252" s="270"/>
      <c r="J252" s="270"/>
      <c r="K252" s="265"/>
      <c r="L252" s="270">
        <v>1692</v>
      </c>
      <c r="M252" s="277"/>
      <c r="N252" s="277">
        <f>C252/L252-1</f>
        <v>-0.664893617021277</v>
      </c>
    </row>
    <row r="253" ht="15.65" spans="1:14">
      <c r="A253" s="266">
        <v>2040501</v>
      </c>
      <c r="B253" s="269" t="s">
        <v>124</v>
      </c>
      <c r="C253" s="265">
        <v>271</v>
      </c>
      <c r="D253" s="265">
        <f t="shared" si="12"/>
        <v>271</v>
      </c>
      <c r="E253" s="270"/>
      <c r="F253" s="270"/>
      <c r="G253" s="270"/>
      <c r="H253" s="270"/>
      <c r="I253" s="270"/>
      <c r="J253" s="270"/>
      <c r="K253" s="265"/>
      <c r="L253" s="270">
        <v>825</v>
      </c>
      <c r="M253" s="277"/>
      <c r="N253" s="277">
        <f>C253/L253-1</f>
        <v>-0.671515151515152</v>
      </c>
    </row>
    <row r="254" ht="15.65" spans="1:14">
      <c r="A254" s="266">
        <v>2040502</v>
      </c>
      <c r="B254" s="269" t="s">
        <v>125</v>
      </c>
      <c r="C254" s="265">
        <v>18</v>
      </c>
      <c r="D254" s="265">
        <f t="shared" si="12"/>
        <v>18</v>
      </c>
      <c r="E254" s="270"/>
      <c r="F254" s="270"/>
      <c r="G254" s="270"/>
      <c r="H254" s="270"/>
      <c r="I254" s="270"/>
      <c r="J254" s="270"/>
      <c r="K254" s="265"/>
      <c r="L254" s="270">
        <v>71</v>
      </c>
      <c r="M254" s="277"/>
      <c r="N254" s="277">
        <f>C254/L254-1</f>
        <v>-0.746478873239437</v>
      </c>
    </row>
    <row r="255" ht="15.65" spans="1:14">
      <c r="A255" s="266">
        <v>2040503</v>
      </c>
      <c r="B255" s="269" t="s">
        <v>126</v>
      </c>
      <c r="C255" s="265"/>
      <c r="D255" s="265"/>
      <c r="E255" s="270"/>
      <c r="F255" s="270"/>
      <c r="G255" s="270"/>
      <c r="H255" s="270"/>
      <c r="I255" s="270"/>
      <c r="J255" s="270"/>
      <c r="K255" s="265"/>
      <c r="L255" s="270">
        <v>0</v>
      </c>
      <c r="M255" s="277"/>
      <c r="N255" s="277"/>
    </row>
    <row r="256" ht="15.65" spans="1:14">
      <c r="A256" s="266">
        <v>2040504</v>
      </c>
      <c r="B256" s="269" t="s">
        <v>276</v>
      </c>
      <c r="C256" s="265"/>
      <c r="D256" s="265"/>
      <c r="E256" s="270"/>
      <c r="F256" s="270"/>
      <c r="G256" s="270"/>
      <c r="H256" s="270"/>
      <c r="I256" s="270"/>
      <c r="J256" s="270"/>
      <c r="K256" s="265"/>
      <c r="L256" s="270">
        <v>0</v>
      </c>
      <c r="M256" s="277"/>
      <c r="N256" s="277"/>
    </row>
    <row r="257" ht="15.65" spans="1:14">
      <c r="A257" s="266">
        <v>2040505</v>
      </c>
      <c r="B257" s="269" t="s">
        <v>277</v>
      </c>
      <c r="C257" s="265"/>
      <c r="D257" s="265"/>
      <c r="E257" s="270"/>
      <c r="F257" s="270"/>
      <c r="G257" s="270"/>
      <c r="H257" s="270"/>
      <c r="I257" s="270"/>
      <c r="J257" s="270"/>
      <c r="K257" s="265"/>
      <c r="L257" s="270">
        <v>0</v>
      </c>
      <c r="M257" s="277"/>
      <c r="N257" s="277"/>
    </row>
    <row r="258" ht="15.65" spans="1:14">
      <c r="A258" s="266">
        <v>2040506</v>
      </c>
      <c r="B258" s="269" t="s">
        <v>278</v>
      </c>
      <c r="C258" s="265"/>
      <c r="D258" s="265"/>
      <c r="E258" s="270"/>
      <c r="F258" s="270"/>
      <c r="G258" s="270"/>
      <c r="H258" s="270"/>
      <c r="I258" s="270"/>
      <c r="J258" s="270"/>
      <c r="K258" s="265"/>
      <c r="L258" s="270">
        <v>540</v>
      </c>
      <c r="M258" s="277"/>
      <c r="N258" s="277"/>
    </row>
    <row r="259" ht="15.65" spans="1:14">
      <c r="A259" s="266">
        <v>2040550</v>
      </c>
      <c r="B259" s="269" t="s">
        <v>133</v>
      </c>
      <c r="C259" s="265"/>
      <c r="D259" s="265"/>
      <c r="E259" s="270"/>
      <c r="F259" s="270"/>
      <c r="G259" s="270"/>
      <c r="H259" s="270"/>
      <c r="I259" s="270"/>
      <c r="J259" s="270"/>
      <c r="K259" s="265"/>
      <c r="L259" s="270">
        <v>0</v>
      </c>
      <c r="M259" s="277"/>
      <c r="N259" s="277"/>
    </row>
    <row r="260" ht="15.65" spans="1:14">
      <c r="A260" s="266">
        <v>2040599</v>
      </c>
      <c r="B260" s="269" t="s">
        <v>279</v>
      </c>
      <c r="C260" s="265">
        <v>278</v>
      </c>
      <c r="D260" s="265">
        <f t="shared" si="12"/>
        <v>278</v>
      </c>
      <c r="E260" s="270"/>
      <c r="F260" s="270"/>
      <c r="G260" s="270"/>
      <c r="H260" s="270"/>
      <c r="I260" s="270"/>
      <c r="J260" s="270"/>
      <c r="K260" s="265"/>
      <c r="L260" s="270">
        <v>256</v>
      </c>
      <c r="M260" s="277"/>
      <c r="N260" s="277">
        <f>C260/L260-1</f>
        <v>0.0859375</v>
      </c>
    </row>
    <row r="261" ht="15.65" spans="1:14">
      <c r="A261" s="266">
        <v>20406</v>
      </c>
      <c r="B261" s="267" t="s">
        <v>280</v>
      </c>
      <c r="C261" s="265">
        <f>SUM(C262:C273)</f>
        <v>545</v>
      </c>
      <c r="D261" s="265">
        <f t="shared" si="12"/>
        <v>437</v>
      </c>
      <c r="E261" s="270">
        <f>SUM(E262:E273)</f>
        <v>108</v>
      </c>
      <c r="F261" s="270">
        <f>SUM(F262:F273)</f>
        <v>0</v>
      </c>
      <c r="G261" s="270"/>
      <c r="H261" s="270"/>
      <c r="I261" s="270"/>
      <c r="J261" s="270"/>
      <c r="K261" s="265">
        <f>SUM(K262:K273)</f>
        <v>382</v>
      </c>
      <c r="L261" s="270">
        <v>446</v>
      </c>
      <c r="M261" s="277">
        <f>C261/K261</f>
        <v>1.42670157068063</v>
      </c>
      <c r="N261" s="277">
        <f>C261/L261-1</f>
        <v>0.221973094170404</v>
      </c>
    </row>
    <row r="262" ht="15.65" spans="1:14">
      <c r="A262" s="266">
        <v>2040601</v>
      </c>
      <c r="B262" s="269" t="s">
        <v>124</v>
      </c>
      <c r="C262" s="265">
        <v>208</v>
      </c>
      <c r="D262" s="265">
        <f t="shared" si="12"/>
        <v>208</v>
      </c>
      <c r="E262" s="270"/>
      <c r="F262" s="270"/>
      <c r="G262" s="270"/>
      <c r="H262" s="270"/>
      <c r="I262" s="270"/>
      <c r="J262" s="270"/>
      <c r="K262" s="265">
        <v>214</v>
      </c>
      <c r="L262" s="270">
        <v>182</v>
      </c>
      <c r="M262" s="277">
        <f>C262/K262</f>
        <v>0.97196261682243</v>
      </c>
      <c r="N262" s="277">
        <f>C262/L262-1</f>
        <v>0.142857142857143</v>
      </c>
    </row>
    <row r="263" ht="15.65" spans="1:14">
      <c r="A263" s="266">
        <v>2040602</v>
      </c>
      <c r="B263" s="269" t="s">
        <v>125</v>
      </c>
      <c r="C263" s="265">
        <v>28</v>
      </c>
      <c r="D263" s="265">
        <f t="shared" si="12"/>
        <v>28</v>
      </c>
      <c r="E263" s="270"/>
      <c r="F263" s="270"/>
      <c r="G263" s="270"/>
      <c r="H263" s="270"/>
      <c r="I263" s="270"/>
      <c r="J263" s="270"/>
      <c r="K263" s="265">
        <v>28</v>
      </c>
      <c r="L263" s="270">
        <v>28</v>
      </c>
      <c r="M263" s="277"/>
      <c r="N263" s="277"/>
    </row>
    <row r="264" ht="15.65" spans="1:14">
      <c r="A264" s="266">
        <v>2040603</v>
      </c>
      <c r="B264" s="269" t="s">
        <v>126</v>
      </c>
      <c r="C264" s="265">
        <v>0</v>
      </c>
      <c r="D264" s="265">
        <f t="shared" si="12"/>
        <v>0</v>
      </c>
      <c r="E264" s="270"/>
      <c r="F264" s="270"/>
      <c r="G264" s="270"/>
      <c r="H264" s="270"/>
      <c r="I264" s="270"/>
      <c r="J264" s="270"/>
      <c r="K264" s="265"/>
      <c r="L264" s="270"/>
      <c r="M264" s="277"/>
      <c r="N264" s="277"/>
    </row>
    <row r="265" ht="15.65" spans="1:14">
      <c r="A265" s="266">
        <v>2040604</v>
      </c>
      <c r="B265" s="269" t="s">
        <v>281</v>
      </c>
      <c r="C265" s="265">
        <v>12</v>
      </c>
      <c r="D265" s="265">
        <f t="shared" si="12"/>
        <v>12</v>
      </c>
      <c r="E265" s="270"/>
      <c r="F265" s="270"/>
      <c r="G265" s="270"/>
      <c r="H265" s="270"/>
      <c r="I265" s="270"/>
      <c r="J265" s="270"/>
      <c r="K265" s="265">
        <v>12</v>
      </c>
      <c r="L265" s="270">
        <v>17</v>
      </c>
      <c r="M265" s="277"/>
      <c r="N265" s="277">
        <f>C265/L265-1</f>
        <v>-0.294117647058823</v>
      </c>
    </row>
    <row r="266" ht="15.65" spans="1:14">
      <c r="A266" s="266">
        <v>2040605</v>
      </c>
      <c r="B266" s="269" t="s">
        <v>282</v>
      </c>
      <c r="C266" s="265">
        <v>4</v>
      </c>
      <c r="D266" s="265">
        <f t="shared" si="12"/>
        <v>4</v>
      </c>
      <c r="E266" s="270"/>
      <c r="F266" s="270"/>
      <c r="G266" s="270"/>
      <c r="H266" s="270"/>
      <c r="I266" s="270"/>
      <c r="J266" s="270"/>
      <c r="K266" s="265">
        <v>4</v>
      </c>
      <c r="L266" s="270">
        <v>6</v>
      </c>
      <c r="M266" s="277"/>
      <c r="N266" s="277">
        <f>C266/L266-1</f>
        <v>-0.333333333333333</v>
      </c>
    </row>
    <row r="267" ht="15.65" spans="1:14">
      <c r="A267" s="266">
        <v>2040606</v>
      </c>
      <c r="B267" s="269" t="s">
        <v>283</v>
      </c>
      <c r="C267" s="265">
        <v>124</v>
      </c>
      <c r="D267" s="265">
        <f t="shared" si="12"/>
        <v>124</v>
      </c>
      <c r="E267" s="270"/>
      <c r="F267" s="270"/>
      <c r="G267" s="270"/>
      <c r="H267" s="270"/>
      <c r="I267" s="270"/>
      <c r="J267" s="270"/>
      <c r="K267" s="265">
        <v>97</v>
      </c>
      <c r="L267" s="270">
        <v>91</v>
      </c>
      <c r="M267" s="277">
        <f>C267/K267</f>
        <v>1.27835051546392</v>
      </c>
      <c r="N267" s="277">
        <f>C267/L267-1</f>
        <v>0.362637362637363</v>
      </c>
    </row>
    <row r="268" ht="15.65" spans="1:14">
      <c r="A268" s="266">
        <v>2040607</v>
      </c>
      <c r="B268" s="269" t="s">
        <v>284</v>
      </c>
      <c r="C268" s="265">
        <v>26</v>
      </c>
      <c r="D268" s="265">
        <f t="shared" si="12"/>
        <v>2</v>
      </c>
      <c r="E268" s="270">
        <v>24</v>
      </c>
      <c r="F268" s="270"/>
      <c r="G268" s="270"/>
      <c r="H268" s="270"/>
      <c r="I268" s="270"/>
      <c r="J268" s="270"/>
      <c r="K268" s="265">
        <v>11</v>
      </c>
      <c r="L268" s="270">
        <v>27</v>
      </c>
      <c r="M268" s="277"/>
      <c r="N268" s="277">
        <f>C268/L268-1</f>
        <v>-0.0370370370370371</v>
      </c>
    </row>
    <row r="269" ht="15.65" spans="1:14">
      <c r="A269" s="266">
        <v>2040608</v>
      </c>
      <c r="B269" s="269" t="s">
        <v>285</v>
      </c>
      <c r="C269" s="265"/>
      <c r="D269" s="265"/>
      <c r="E269" s="270"/>
      <c r="F269" s="270"/>
      <c r="G269" s="270"/>
      <c r="H269" s="270"/>
      <c r="I269" s="270"/>
      <c r="J269" s="270"/>
      <c r="K269" s="265"/>
      <c r="L269" s="270">
        <v>0</v>
      </c>
      <c r="M269" s="277"/>
      <c r="N269" s="277"/>
    </row>
    <row r="270" ht="15.65" spans="1:14">
      <c r="A270" s="266">
        <v>2040609</v>
      </c>
      <c r="B270" s="269" t="s">
        <v>286</v>
      </c>
      <c r="C270" s="265"/>
      <c r="D270" s="265"/>
      <c r="E270" s="270"/>
      <c r="F270" s="270"/>
      <c r="G270" s="270"/>
      <c r="H270" s="270"/>
      <c r="I270" s="270"/>
      <c r="J270" s="270"/>
      <c r="K270" s="265"/>
      <c r="L270" s="270">
        <v>0</v>
      </c>
      <c r="M270" s="277"/>
      <c r="N270" s="277"/>
    </row>
    <row r="271" ht="15.65" spans="1:14">
      <c r="A271" s="266">
        <v>2040610</v>
      </c>
      <c r="B271" s="269" t="s">
        <v>287</v>
      </c>
      <c r="C271" s="265">
        <v>16</v>
      </c>
      <c r="D271" s="265">
        <f t="shared" si="12"/>
        <v>16</v>
      </c>
      <c r="E271" s="270"/>
      <c r="F271" s="270"/>
      <c r="G271" s="270"/>
      <c r="H271" s="270"/>
      <c r="I271" s="270"/>
      <c r="J271" s="270"/>
      <c r="K271" s="265">
        <v>16</v>
      </c>
      <c r="L271" s="270">
        <v>4</v>
      </c>
      <c r="M271" s="277"/>
      <c r="N271" s="277"/>
    </row>
    <row r="272" ht="15.65" spans="1:14">
      <c r="A272" s="266">
        <v>2040650</v>
      </c>
      <c r="B272" s="269" t="s">
        <v>133</v>
      </c>
      <c r="C272" s="265">
        <v>30</v>
      </c>
      <c r="D272" s="265">
        <f t="shared" si="12"/>
        <v>30</v>
      </c>
      <c r="E272" s="270"/>
      <c r="F272" s="270"/>
      <c r="G272" s="270"/>
      <c r="H272" s="270"/>
      <c r="I272" s="270"/>
      <c r="J272" s="270"/>
      <c r="K272" s="265"/>
      <c r="L272" s="270">
        <v>21</v>
      </c>
      <c r="M272" s="277"/>
      <c r="N272" s="277">
        <f>C272/L272-1</f>
        <v>0.428571428571429</v>
      </c>
    </row>
    <row r="273" ht="15.65" spans="1:14">
      <c r="A273" s="266">
        <v>2040699</v>
      </c>
      <c r="B273" s="269" t="s">
        <v>288</v>
      </c>
      <c r="C273" s="265">
        <v>97</v>
      </c>
      <c r="D273" s="265">
        <f t="shared" si="12"/>
        <v>13</v>
      </c>
      <c r="E273" s="270">
        <v>84</v>
      </c>
      <c r="F273" s="270"/>
      <c r="G273" s="270"/>
      <c r="H273" s="270"/>
      <c r="I273" s="270"/>
      <c r="J273" s="270"/>
      <c r="K273" s="265"/>
      <c r="L273" s="270">
        <v>70</v>
      </c>
      <c r="M273" s="277"/>
      <c r="N273" s="277">
        <f>C273/L273-1</f>
        <v>0.385714285714286</v>
      </c>
    </row>
    <row r="274" ht="15.65" spans="1:14">
      <c r="A274" s="266">
        <v>20499</v>
      </c>
      <c r="B274" s="267" t="s">
        <v>289</v>
      </c>
      <c r="C274" s="265">
        <v>579</v>
      </c>
      <c r="D274" s="265"/>
      <c r="E274" s="270">
        <f>E275</f>
        <v>11</v>
      </c>
      <c r="F274" s="270">
        <f>SUM(F275:F276)</f>
        <v>568</v>
      </c>
      <c r="G274" s="270"/>
      <c r="H274" s="270"/>
      <c r="I274" s="270"/>
      <c r="J274" s="270"/>
      <c r="K274" s="265"/>
      <c r="L274" s="270">
        <v>22</v>
      </c>
      <c r="M274" s="277"/>
      <c r="N274" s="277"/>
    </row>
    <row r="275" ht="15.65" spans="1:14">
      <c r="A275" s="266">
        <v>2049901</v>
      </c>
      <c r="B275" s="269" t="s">
        <v>290</v>
      </c>
      <c r="C275" s="265">
        <v>579</v>
      </c>
      <c r="D275" s="265"/>
      <c r="E275" s="270">
        <v>11</v>
      </c>
      <c r="F275" s="270">
        <v>568</v>
      </c>
      <c r="G275" s="270"/>
      <c r="H275" s="270"/>
      <c r="I275" s="270"/>
      <c r="J275" s="270"/>
      <c r="K275" s="265"/>
      <c r="L275" s="270">
        <v>22</v>
      </c>
      <c r="M275" s="277"/>
      <c r="N275" s="277"/>
    </row>
    <row r="276" ht="15.65" spans="1:14">
      <c r="A276" s="266">
        <v>2049902</v>
      </c>
      <c r="B276" s="269" t="s">
        <v>291</v>
      </c>
      <c r="C276" s="265"/>
      <c r="D276" s="265"/>
      <c r="E276" s="270"/>
      <c r="F276" s="270"/>
      <c r="G276" s="270"/>
      <c r="H276" s="270"/>
      <c r="I276" s="270"/>
      <c r="J276" s="270"/>
      <c r="K276" s="265"/>
      <c r="L276" s="270">
        <v>0</v>
      </c>
      <c r="M276" s="277"/>
      <c r="N276" s="277"/>
    </row>
    <row r="277" ht="15.65" spans="1:14">
      <c r="A277" s="266">
        <v>205</v>
      </c>
      <c r="B277" s="267" t="s">
        <v>292</v>
      </c>
      <c r="C277" s="265">
        <f>C278+C283+C292+C299+C302+C306+C312+C319</f>
        <v>48072</v>
      </c>
      <c r="D277" s="265">
        <f t="shared" si="12"/>
        <v>20443.4283</v>
      </c>
      <c r="E277" s="270">
        <f t="shared" ref="D277:K277" si="13">E278+E283+E292+E299+E302+E306+E312+E319</f>
        <v>10909</v>
      </c>
      <c r="F277" s="270">
        <f t="shared" si="13"/>
        <v>14942.5717</v>
      </c>
      <c r="G277" s="270">
        <f t="shared" si="13"/>
        <v>1610</v>
      </c>
      <c r="H277" s="270"/>
      <c r="I277" s="270"/>
      <c r="J277" s="270">
        <f t="shared" si="13"/>
        <v>167</v>
      </c>
      <c r="K277" s="265">
        <f t="shared" si="13"/>
        <v>24150</v>
      </c>
      <c r="L277" s="270">
        <v>37148</v>
      </c>
      <c r="M277" s="277"/>
      <c r="N277" s="277">
        <f>C277/L277-1</f>
        <v>0.294066975341876</v>
      </c>
    </row>
    <row r="278" ht="15.65" spans="1:14">
      <c r="A278" s="266">
        <v>20501</v>
      </c>
      <c r="B278" s="267" t="s">
        <v>293</v>
      </c>
      <c r="C278" s="265">
        <f>SUM(C279:C282)</f>
        <v>1180</v>
      </c>
      <c r="D278" s="265">
        <f t="shared" si="12"/>
        <v>1013</v>
      </c>
      <c r="E278" s="270">
        <f t="shared" ref="D278:K278" si="14">SUM(E279:E282)</f>
        <v>0</v>
      </c>
      <c r="F278" s="270">
        <f t="shared" si="14"/>
        <v>0</v>
      </c>
      <c r="G278" s="270">
        <f t="shared" si="14"/>
        <v>0</v>
      </c>
      <c r="H278" s="270"/>
      <c r="I278" s="270"/>
      <c r="J278" s="270">
        <f t="shared" si="14"/>
        <v>167</v>
      </c>
      <c r="K278" s="265">
        <f t="shared" si="14"/>
        <v>1047</v>
      </c>
      <c r="L278" s="270">
        <v>1269</v>
      </c>
      <c r="M278" s="277">
        <f>C278/K278</f>
        <v>1.12702960840497</v>
      </c>
      <c r="N278" s="277">
        <f>C278/L278-1</f>
        <v>-0.070133963750985</v>
      </c>
    </row>
    <row r="279" ht="15.65" spans="1:14">
      <c r="A279" s="266">
        <v>2050101</v>
      </c>
      <c r="B279" s="269" t="s">
        <v>124</v>
      </c>
      <c r="C279" s="265">
        <v>233</v>
      </c>
      <c r="D279" s="265">
        <f t="shared" si="12"/>
        <v>233</v>
      </c>
      <c r="E279" s="270"/>
      <c r="F279" s="270"/>
      <c r="G279" s="270"/>
      <c r="H279" s="270"/>
      <c r="I279" s="270"/>
      <c r="J279" s="270"/>
      <c r="K279" s="265">
        <v>302</v>
      </c>
      <c r="L279" s="270">
        <v>286</v>
      </c>
      <c r="M279" s="277">
        <f>C279/K279</f>
        <v>0.771523178807947</v>
      </c>
      <c r="N279" s="277">
        <f>C279/L279-1</f>
        <v>-0.185314685314685</v>
      </c>
    </row>
    <row r="280" ht="15.65" spans="1:14">
      <c r="A280" s="266">
        <v>2050102</v>
      </c>
      <c r="B280" s="269" t="s">
        <v>125</v>
      </c>
      <c r="C280" s="265">
        <v>160</v>
      </c>
      <c r="D280" s="265">
        <f t="shared" si="12"/>
        <v>160</v>
      </c>
      <c r="E280" s="270"/>
      <c r="F280" s="270"/>
      <c r="G280" s="270"/>
      <c r="H280" s="270"/>
      <c r="I280" s="270"/>
      <c r="J280" s="270"/>
      <c r="K280" s="265">
        <v>160</v>
      </c>
      <c r="L280" s="270">
        <v>90</v>
      </c>
      <c r="M280" s="277"/>
      <c r="N280" s="277">
        <f>C280/L280-1</f>
        <v>0.777777777777778</v>
      </c>
    </row>
    <row r="281" ht="15.65" spans="1:14">
      <c r="A281" s="266">
        <v>2050103</v>
      </c>
      <c r="B281" s="269" t="s">
        <v>126</v>
      </c>
      <c r="C281" s="265">
        <v>0</v>
      </c>
      <c r="D281" s="265">
        <f t="shared" si="12"/>
        <v>0</v>
      </c>
      <c r="E281" s="270"/>
      <c r="F281" s="270"/>
      <c r="G281" s="270"/>
      <c r="H281" s="270"/>
      <c r="I281" s="270"/>
      <c r="J281" s="270"/>
      <c r="K281" s="265"/>
      <c r="L281" s="270">
        <v>0</v>
      </c>
      <c r="M281" s="277"/>
      <c r="N281" s="277"/>
    </row>
    <row r="282" ht="15.65" spans="1:14">
      <c r="A282" s="266">
        <v>2050199</v>
      </c>
      <c r="B282" s="269" t="s">
        <v>294</v>
      </c>
      <c r="C282" s="265">
        <v>787</v>
      </c>
      <c r="D282" s="265">
        <f t="shared" si="12"/>
        <v>620</v>
      </c>
      <c r="E282" s="270"/>
      <c r="F282" s="270"/>
      <c r="G282" s="270"/>
      <c r="H282" s="270"/>
      <c r="I282" s="270"/>
      <c r="J282" s="270">
        <v>167</v>
      </c>
      <c r="K282" s="265">
        <v>585</v>
      </c>
      <c r="L282" s="270">
        <v>893</v>
      </c>
      <c r="M282" s="277">
        <f>C282/K282</f>
        <v>1.34529914529915</v>
      </c>
      <c r="N282" s="277">
        <f t="shared" ref="N282:N287" si="15">C282/L282-1</f>
        <v>-0.118701007838746</v>
      </c>
    </row>
    <row r="283" ht="15.65" spans="1:14">
      <c r="A283" s="266">
        <v>20502</v>
      </c>
      <c r="B283" s="267" t="s">
        <v>295</v>
      </c>
      <c r="C283" s="265">
        <f>SUM(C284:C291)</f>
        <v>41331</v>
      </c>
      <c r="D283" s="265">
        <f t="shared" si="12"/>
        <v>17903.3</v>
      </c>
      <c r="E283" s="270">
        <f>SUM(E284:E291)</f>
        <v>9423</v>
      </c>
      <c r="F283" s="270">
        <f>SUM(F284:F291)</f>
        <v>12394.7</v>
      </c>
      <c r="G283" s="270">
        <f>SUM(G284:G291)</f>
        <v>1610</v>
      </c>
      <c r="H283" s="270"/>
      <c r="I283" s="270"/>
      <c r="J283" s="270">
        <f>SUM(J284:J291)</f>
        <v>0</v>
      </c>
      <c r="K283" s="265">
        <f>SUM(K284:K291)</f>
        <v>19440</v>
      </c>
      <c r="L283" s="270">
        <v>30619</v>
      </c>
      <c r="M283" s="277"/>
      <c r="N283" s="277">
        <f t="shared" si="15"/>
        <v>0.349848133511872</v>
      </c>
    </row>
    <row r="284" ht="15.65" spans="1:14">
      <c r="A284" s="266">
        <v>2050201</v>
      </c>
      <c r="B284" s="269" t="s">
        <v>296</v>
      </c>
      <c r="C284" s="265">
        <v>3258</v>
      </c>
      <c r="D284" s="265">
        <f t="shared" si="12"/>
        <v>666.8</v>
      </c>
      <c r="E284" s="270">
        <v>260</v>
      </c>
      <c r="F284" s="270">
        <v>2331.2</v>
      </c>
      <c r="G284" s="270"/>
      <c r="H284" s="270"/>
      <c r="I284" s="270"/>
      <c r="J284" s="270"/>
      <c r="K284" s="265">
        <v>1418</v>
      </c>
      <c r="L284" s="270">
        <v>2475</v>
      </c>
      <c r="M284" s="277"/>
      <c r="N284" s="277">
        <f t="shared" si="15"/>
        <v>0.316363636363636</v>
      </c>
    </row>
    <row r="285" ht="15.65" spans="1:14">
      <c r="A285" s="266">
        <v>2050202</v>
      </c>
      <c r="B285" s="269" t="s">
        <v>297</v>
      </c>
      <c r="C285" s="265">
        <v>12943</v>
      </c>
      <c r="D285" s="265">
        <f t="shared" si="12"/>
        <v>7117.1</v>
      </c>
      <c r="E285" s="270">
        <f>2433+1157</f>
        <v>3590</v>
      </c>
      <c r="F285" s="270">
        <f>1639.9+1153-1157</f>
        <v>1635.9</v>
      </c>
      <c r="G285" s="270">
        <v>600</v>
      </c>
      <c r="H285" s="270"/>
      <c r="I285" s="270"/>
      <c r="J285" s="270"/>
      <c r="K285" s="265">
        <v>8173</v>
      </c>
      <c r="L285" s="270">
        <v>13302</v>
      </c>
      <c r="M285" s="277"/>
      <c r="N285" s="277">
        <f t="shared" si="15"/>
        <v>-0.0269884227935648</v>
      </c>
    </row>
    <row r="286" ht="15.65" spans="1:14">
      <c r="A286" s="266">
        <v>2050203</v>
      </c>
      <c r="B286" s="269" t="s">
        <v>298</v>
      </c>
      <c r="C286" s="265">
        <v>11830</v>
      </c>
      <c r="D286" s="265">
        <f t="shared" si="12"/>
        <v>5812.1</v>
      </c>
      <c r="E286" s="270">
        <f>2740+589</f>
        <v>3329</v>
      </c>
      <c r="F286" s="270">
        <f>704.9+2013-589</f>
        <v>2128.9</v>
      </c>
      <c r="G286" s="270">
        <v>560</v>
      </c>
      <c r="H286" s="270"/>
      <c r="I286" s="270"/>
      <c r="J286" s="270"/>
      <c r="K286" s="265">
        <v>6012</v>
      </c>
      <c r="L286" s="270">
        <v>8281</v>
      </c>
      <c r="M286" s="277"/>
      <c r="N286" s="277">
        <f t="shared" si="15"/>
        <v>0.428571428571429</v>
      </c>
    </row>
    <row r="287" ht="15.65" spans="1:14">
      <c r="A287" s="266">
        <v>2050204</v>
      </c>
      <c r="B287" s="269" t="s">
        <v>299</v>
      </c>
      <c r="C287" s="265">
        <v>8642</v>
      </c>
      <c r="D287" s="265">
        <f t="shared" si="12"/>
        <v>4307.3</v>
      </c>
      <c r="E287" s="270">
        <v>1400</v>
      </c>
      <c r="F287" s="270">
        <v>2484.7</v>
      </c>
      <c r="G287" s="270">
        <v>450</v>
      </c>
      <c r="H287" s="270"/>
      <c r="I287" s="270"/>
      <c r="J287" s="270"/>
      <c r="K287" s="265">
        <v>3646</v>
      </c>
      <c r="L287" s="270">
        <v>5947</v>
      </c>
      <c r="M287" s="277"/>
      <c r="N287" s="277">
        <f t="shared" si="15"/>
        <v>0.453169665377501</v>
      </c>
    </row>
    <row r="288" ht="15.65" spans="1:14">
      <c r="A288" s="266">
        <v>2050205</v>
      </c>
      <c r="B288" s="269" t="s">
        <v>300</v>
      </c>
      <c r="C288" s="265"/>
      <c r="D288" s="265"/>
      <c r="E288" s="270"/>
      <c r="F288" s="270"/>
      <c r="G288" s="270"/>
      <c r="H288" s="270"/>
      <c r="I288" s="270"/>
      <c r="J288" s="270"/>
      <c r="K288" s="265"/>
      <c r="L288" s="270">
        <v>0</v>
      </c>
      <c r="M288" s="277"/>
      <c r="N288" s="277"/>
    </row>
    <row r="289" ht="15.65" spans="1:14">
      <c r="A289" s="266">
        <v>2050206</v>
      </c>
      <c r="B289" s="269" t="s">
        <v>301</v>
      </c>
      <c r="C289" s="265"/>
      <c r="D289" s="265"/>
      <c r="E289" s="270"/>
      <c r="F289" s="270"/>
      <c r="G289" s="270"/>
      <c r="H289" s="270"/>
      <c r="I289" s="270"/>
      <c r="J289" s="270"/>
      <c r="K289" s="265"/>
      <c r="L289" s="270">
        <v>0</v>
      </c>
      <c r="M289" s="277"/>
      <c r="N289" s="277"/>
    </row>
    <row r="290" ht="15.65" spans="1:14">
      <c r="A290" s="266">
        <v>2050207</v>
      </c>
      <c r="B290" s="269" t="s">
        <v>302</v>
      </c>
      <c r="C290" s="265"/>
      <c r="D290" s="265"/>
      <c r="E290" s="270"/>
      <c r="F290" s="270"/>
      <c r="G290" s="270"/>
      <c r="H290" s="270"/>
      <c r="I290" s="270"/>
      <c r="J290" s="270"/>
      <c r="K290" s="265"/>
      <c r="L290" s="270">
        <v>0</v>
      </c>
      <c r="M290" s="277"/>
      <c r="N290" s="277"/>
    </row>
    <row r="291" ht="15.65" spans="1:14">
      <c r="A291" s="266">
        <v>2050299</v>
      </c>
      <c r="B291" s="269" t="s">
        <v>303</v>
      </c>
      <c r="C291" s="265">
        <v>4658</v>
      </c>
      <c r="D291" s="265"/>
      <c r="E291" s="270">
        <v>844</v>
      </c>
      <c r="F291" s="270">
        <f>4654-840</f>
        <v>3814</v>
      </c>
      <c r="G291" s="270"/>
      <c r="H291" s="270"/>
      <c r="I291" s="270"/>
      <c r="J291" s="270"/>
      <c r="K291" s="265">
        <v>191</v>
      </c>
      <c r="L291" s="270">
        <v>614</v>
      </c>
      <c r="M291" s="277"/>
      <c r="N291" s="277"/>
    </row>
    <row r="292" ht="15.65" spans="1:14">
      <c r="A292" s="266">
        <v>20503</v>
      </c>
      <c r="B292" s="267" t="s">
        <v>304</v>
      </c>
      <c r="C292" s="265">
        <f>SUM(C293:C298)</f>
        <v>2038</v>
      </c>
      <c r="D292" s="265">
        <f t="shared" si="12"/>
        <v>523.87</v>
      </c>
      <c r="E292" s="270">
        <f>SUM(E293:E298)</f>
        <v>256</v>
      </c>
      <c r="F292" s="270">
        <f>SUM(F293:F298)</f>
        <v>1258.13</v>
      </c>
      <c r="G292" s="270"/>
      <c r="H292" s="270"/>
      <c r="I292" s="270"/>
      <c r="J292" s="270"/>
      <c r="K292" s="265">
        <f>SUM(K293:K298)</f>
        <v>1701</v>
      </c>
      <c r="L292" s="270">
        <v>1013</v>
      </c>
      <c r="M292" s="277">
        <f>C292/K292</f>
        <v>1.19811875367431</v>
      </c>
      <c r="N292" s="277">
        <f>C292/L292-1</f>
        <v>1.01184600197433</v>
      </c>
    </row>
    <row r="293" ht="15.65" spans="1:14">
      <c r="A293" s="266">
        <v>2050301</v>
      </c>
      <c r="B293" s="269" t="s">
        <v>305</v>
      </c>
      <c r="C293" s="265"/>
      <c r="D293" s="265"/>
      <c r="E293" s="270"/>
      <c r="F293" s="270"/>
      <c r="G293" s="270"/>
      <c r="H293" s="270"/>
      <c r="I293" s="270"/>
      <c r="J293" s="270"/>
      <c r="K293" s="265"/>
      <c r="L293" s="270">
        <v>0</v>
      </c>
      <c r="M293" s="277"/>
      <c r="N293" s="277"/>
    </row>
    <row r="294" ht="15.65" spans="1:14">
      <c r="A294" s="266">
        <v>2050302</v>
      </c>
      <c r="B294" s="269" t="s">
        <v>306</v>
      </c>
      <c r="C294" s="265">
        <v>1215</v>
      </c>
      <c r="D294" s="265">
        <f t="shared" si="12"/>
        <v>-0.150000000000091</v>
      </c>
      <c r="E294" s="270"/>
      <c r="F294" s="270">
        <v>1215.15</v>
      </c>
      <c r="G294" s="270"/>
      <c r="H294" s="270"/>
      <c r="I294" s="270"/>
      <c r="J294" s="270"/>
      <c r="K294" s="265"/>
      <c r="L294" s="270">
        <v>346</v>
      </c>
      <c r="M294" s="277"/>
      <c r="N294" s="277"/>
    </row>
    <row r="295" ht="15.65" spans="1:14">
      <c r="A295" s="266">
        <v>2050303</v>
      </c>
      <c r="B295" s="269" t="s">
        <v>307</v>
      </c>
      <c r="C295" s="265"/>
      <c r="D295" s="265"/>
      <c r="E295" s="270"/>
      <c r="F295" s="270"/>
      <c r="G295" s="270"/>
      <c r="H295" s="270"/>
      <c r="I295" s="270"/>
      <c r="J295" s="270"/>
      <c r="K295" s="265"/>
      <c r="L295" s="270">
        <v>0</v>
      </c>
      <c r="M295" s="277"/>
      <c r="N295" s="277"/>
    </row>
    <row r="296" ht="15.65" spans="1:14">
      <c r="A296" s="266">
        <v>2050304</v>
      </c>
      <c r="B296" s="269" t="s">
        <v>308</v>
      </c>
      <c r="C296" s="265">
        <v>811</v>
      </c>
      <c r="D296" s="265">
        <f t="shared" si="12"/>
        <v>524</v>
      </c>
      <c r="E296" s="270">
        <v>256</v>
      </c>
      <c r="F296" s="270">
        <v>31</v>
      </c>
      <c r="G296" s="270"/>
      <c r="H296" s="270"/>
      <c r="I296" s="270"/>
      <c r="J296" s="270"/>
      <c r="K296" s="265">
        <v>1701</v>
      </c>
      <c r="L296" s="270">
        <v>602</v>
      </c>
      <c r="M296" s="277">
        <f>C296/K296</f>
        <v>0.476778365667255</v>
      </c>
      <c r="N296" s="277">
        <f>C296/L296-1</f>
        <v>0.347176079734219</v>
      </c>
    </row>
    <row r="297" ht="15.65" spans="1:14">
      <c r="A297" s="266">
        <v>2050305</v>
      </c>
      <c r="B297" s="269" t="s">
        <v>309</v>
      </c>
      <c r="C297" s="265"/>
      <c r="D297" s="265"/>
      <c r="E297" s="270"/>
      <c r="F297" s="270"/>
      <c r="G297" s="270"/>
      <c r="H297" s="270"/>
      <c r="I297" s="270"/>
      <c r="J297" s="270"/>
      <c r="K297" s="265"/>
      <c r="L297" s="270">
        <v>0</v>
      </c>
      <c r="M297" s="277"/>
      <c r="N297" s="277"/>
    </row>
    <row r="298" ht="15.65" spans="1:14">
      <c r="A298" s="266">
        <v>2050399</v>
      </c>
      <c r="B298" s="269" t="s">
        <v>310</v>
      </c>
      <c r="C298" s="265">
        <v>12</v>
      </c>
      <c r="D298" s="265">
        <f t="shared" si="12"/>
        <v>0.0199999999999996</v>
      </c>
      <c r="E298" s="270"/>
      <c r="F298" s="270">
        <v>11.98</v>
      </c>
      <c r="G298" s="270"/>
      <c r="H298" s="270"/>
      <c r="I298" s="270"/>
      <c r="J298" s="270"/>
      <c r="K298" s="265"/>
      <c r="L298" s="270">
        <v>65</v>
      </c>
      <c r="M298" s="277"/>
      <c r="N298" s="277">
        <f>C298/L298-1</f>
        <v>-0.815384615384615</v>
      </c>
    </row>
    <row r="299" ht="15.65" spans="1:14">
      <c r="A299" s="266">
        <v>20504</v>
      </c>
      <c r="B299" s="267" t="s">
        <v>311</v>
      </c>
      <c r="C299" s="265">
        <v>7</v>
      </c>
      <c r="D299" s="265"/>
      <c r="E299" s="270"/>
      <c r="F299" s="270">
        <f>SUM(F300:F301)</f>
        <v>7</v>
      </c>
      <c r="G299" s="270"/>
      <c r="H299" s="270"/>
      <c r="I299" s="270"/>
      <c r="J299" s="270"/>
      <c r="K299" s="265"/>
      <c r="L299" s="270">
        <v>0</v>
      </c>
      <c r="M299" s="277"/>
      <c r="N299" s="277"/>
    </row>
    <row r="300" ht="15.65" spans="1:14">
      <c r="A300" s="266">
        <v>2050404</v>
      </c>
      <c r="B300" s="269" t="s">
        <v>312</v>
      </c>
      <c r="C300" s="265"/>
      <c r="D300" s="265"/>
      <c r="E300" s="270"/>
      <c r="F300" s="270"/>
      <c r="G300" s="270"/>
      <c r="H300" s="270"/>
      <c r="I300" s="270"/>
      <c r="J300" s="270"/>
      <c r="K300" s="265"/>
      <c r="L300" s="270">
        <v>0</v>
      </c>
      <c r="M300" s="277"/>
      <c r="N300" s="277"/>
    </row>
    <row r="301" ht="15.65" spans="1:14">
      <c r="A301" s="266">
        <v>2050499</v>
      </c>
      <c r="B301" s="269" t="s">
        <v>313</v>
      </c>
      <c r="C301" s="265">
        <v>7</v>
      </c>
      <c r="D301" s="265"/>
      <c r="E301" s="270"/>
      <c r="F301" s="270">
        <v>7</v>
      </c>
      <c r="G301" s="270"/>
      <c r="H301" s="270"/>
      <c r="I301" s="270"/>
      <c r="J301" s="270"/>
      <c r="K301" s="265"/>
      <c r="L301" s="270">
        <v>0</v>
      </c>
      <c r="M301" s="277"/>
      <c r="N301" s="277"/>
    </row>
    <row r="302" ht="15.65" spans="1:14">
      <c r="A302" s="266">
        <v>20507</v>
      </c>
      <c r="B302" s="267" t="s">
        <v>314</v>
      </c>
      <c r="C302" s="265">
        <v>15</v>
      </c>
      <c r="D302" s="270"/>
      <c r="E302" s="270">
        <f>SUM(E303:E305)</f>
        <v>15</v>
      </c>
      <c r="F302" s="270">
        <f>SUM(F303:F305)</f>
        <v>0</v>
      </c>
      <c r="G302" s="270"/>
      <c r="H302" s="270"/>
      <c r="I302" s="270"/>
      <c r="J302" s="270"/>
      <c r="K302" s="265"/>
      <c r="L302" s="270">
        <v>107</v>
      </c>
      <c r="M302" s="277"/>
      <c r="N302" s="277">
        <f>C302/L302-1</f>
        <v>-0.85981308411215</v>
      </c>
    </row>
    <row r="303" ht="15.65" spans="1:14">
      <c r="A303" s="266">
        <v>2050701</v>
      </c>
      <c r="B303" s="269" t="s">
        <v>315</v>
      </c>
      <c r="C303" s="265">
        <v>5</v>
      </c>
      <c r="D303" s="265"/>
      <c r="E303" s="270">
        <v>5</v>
      </c>
      <c r="F303" s="270"/>
      <c r="G303" s="270"/>
      <c r="H303" s="270"/>
      <c r="I303" s="270"/>
      <c r="J303" s="270"/>
      <c r="K303" s="265"/>
      <c r="L303" s="270">
        <v>107</v>
      </c>
      <c r="M303" s="277"/>
      <c r="N303" s="277">
        <f>C303/L303-1</f>
        <v>-0.953271028037383</v>
      </c>
    </row>
    <row r="304" ht="15.65" spans="1:14">
      <c r="A304" s="266">
        <v>2050702</v>
      </c>
      <c r="B304" s="269" t="s">
        <v>316</v>
      </c>
      <c r="C304" s="265">
        <v>0</v>
      </c>
      <c r="D304" s="265"/>
      <c r="E304" s="270"/>
      <c r="F304" s="270"/>
      <c r="G304" s="270"/>
      <c r="H304" s="270"/>
      <c r="I304" s="270"/>
      <c r="J304" s="270"/>
      <c r="K304" s="265"/>
      <c r="L304" s="270">
        <v>0</v>
      </c>
      <c r="M304" s="277"/>
      <c r="N304" s="277"/>
    </row>
    <row r="305" ht="15.65" spans="1:14">
      <c r="A305" s="266">
        <v>2050799</v>
      </c>
      <c r="B305" s="269" t="s">
        <v>317</v>
      </c>
      <c r="C305" s="265">
        <v>10</v>
      </c>
      <c r="D305" s="265"/>
      <c r="E305" s="270">
        <v>10</v>
      </c>
      <c r="F305" s="270"/>
      <c r="G305" s="270"/>
      <c r="H305" s="270"/>
      <c r="I305" s="270"/>
      <c r="J305" s="270"/>
      <c r="K305" s="265"/>
      <c r="L305" s="270">
        <v>0</v>
      </c>
      <c r="M305" s="277"/>
      <c r="N305" s="277"/>
    </row>
    <row r="306" ht="15.65" spans="1:14">
      <c r="A306" s="266">
        <v>20508</v>
      </c>
      <c r="B306" s="267" t="s">
        <v>318</v>
      </c>
      <c r="C306" s="265">
        <v>140</v>
      </c>
      <c r="D306" s="265">
        <f t="shared" si="12"/>
        <v>134.6383</v>
      </c>
      <c r="E306" s="270"/>
      <c r="F306" s="270">
        <f>SUM(F307:F311)</f>
        <v>5.3617</v>
      </c>
      <c r="G306" s="270"/>
      <c r="H306" s="270"/>
      <c r="I306" s="270"/>
      <c r="J306" s="270"/>
      <c r="K306" s="265">
        <f>SUM(K307:K311)</f>
        <v>162</v>
      </c>
      <c r="L306" s="270">
        <v>177</v>
      </c>
      <c r="M306" s="277">
        <f>C306/K306</f>
        <v>0.864197530864197</v>
      </c>
      <c r="N306" s="277">
        <f>C306/L306-1</f>
        <v>-0.209039548022599</v>
      </c>
    </row>
    <row r="307" ht="15.65" spans="1:14">
      <c r="A307" s="266">
        <v>2050801</v>
      </c>
      <c r="B307" s="269" t="s">
        <v>319</v>
      </c>
      <c r="C307" s="265"/>
      <c r="D307" s="265"/>
      <c r="E307" s="270"/>
      <c r="F307" s="270"/>
      <c r="G307" s="270"/>
      <c r="H307" s="270"/>
      <c r="I307" s="270"/>
      <c r="J307" s="270"/>
      <c r="K307" s="265"/>
      <c r="L307" s="270">
        <v>0</v>
      </c>
      <c r="M307" s="277"/>
      <c r="N307" s="277"/>
    </row>
    <row r="308" ht="15.65" spans="1:14">
      <c r="A308" s="266">
        <v>2050802</v>
      </c>
      <c r="B308" s="269" t="s">
        <v>320</v>
      </c>
      <c r="C308" s="265">
        <v>135</v>
      </c>
      <c r="D308" s="265">
        <f t="shared" si="12"/>
        <v>135</v>
      </c>
      <c r="E308" s="270"/>
      <c r="F308" s="270"/>
      <c r="G308" s="270"/>
      <c r="H308" s="270"/>
      <c r="I308" s="270"/>
      <c r="J308" s="270"/>
      <c r="K308" s="265">
        <v>162</v>
      </c>
      <c r="L308" s="270">
        <v>155</v>
      </c>
      <c r="M308" s="277">
        <f>C308/K308</f>
        <v>0.833333333333333</v>
      </c>
      <c r="N308" s="277">
        <f>C308/L308-1</f>
        <v>-0.129032258064516</v>
      </c>
    </row>
    <row r="309" ht="15.65" spans="1:14">
      <c r="A309" s="266">
        <v>2050803</v>
      </c>
      <c r="B309" s="269" t="s">
        <v>321</v>
      </c>
      <c r="C309" s="265">
        <v>5</v>
      </c>
      <c r="D309" s="265">
        <f t="shared" ref="D309:D372" si="16">C309-E309-F309-G309-H309-I309-J309</f>
        <v>-0.3617</v>
      </c>
      <c r="E309" s="270"/>
      <c r="F309" s="270">
        <v>5.3617</v>
      </c>
      <c r="G309" s="270"/>
      <c r="H309" s="270"/>
      <c r="I309" s="270"/>
      <c r="J309" s="270"/>
      <c r="K309" s="265"/>
      <c r="L309" s="270">
        <v>9</v>
      </c>
      <c r="M309" s="277"/>
      <c r="N309" s="277">
        <f>C309/L309-1</f>
        <v>-0.444444444444444</v>
      </c>
    </row>
    <row r="310" ht="15.65" spans="1:14">
      <c r="A310" s="266">
        <v>2050804</v>
      </c>
      <c r="B310" s="269" t="s">
        <v>322</v>
      </c>
      <c r="C310" s="265"/>
      <c r="D310" s="265"/>
      <c r="E310" s="270"/>
      <c r="F310" s="270"/>
      <c r="G310" s="270"/>
      <c r="H310" s="270"/>
      <c r="I310" s="270"/>
      <c r="J310" s="270"/>
      <c r="K310" s="265"/>
      <c r="L310" s="270">
        <v>0</v>
      </c>
      <c r="M310" s="277"/>
      <c r="N310" s="277"/>
    </row>
    <row r="311" ht="15.65" spans="1:14">
      <c r="A311" s="266">
        <v>2050899</v>
      </c>
      <c r="B311" s="269" t="s">
        <v>323</v>
      </c>
      <c r="C311" s="265"/>
      <c r="D311" s="265"/>
      <c r="E311" s="270"/>
      <c r="F311" s="270"/>
      <c r="G311" s="270"/>
      <c r="H311" s="270"/>
      <c r="I311" s="270"/>
      <c r="J311" s="270"/>
      <c r="K311" s="265"/>
      <c r="L311" s="270">
        <v>13</v>
      </c>
      <c r="M311" s="277"/>
      <c r="N311" s="277"/>
    </row>
    <row r="312" ht="15.65" spans="1:14">
      <c r="A312" s="266">
        <v>20509</v>
      </c>
      <c r="B312" s="267" t="s">
        <v>324</v>
      </c>
      <c r="C312" s="265">
        <f>SUM(C313:C318)</f>
        <v>3077</v>
      </c>
      <c r="D312" s="265">
        <f t="shared" si="16"/>
        <v>584.62</v>
      </c>
      <c r="E312" s="270">
        <f>SUM(E313:E318)</f>
        <v>1215</v>
      </c>
      <c r="F312" s="270">
        <f>SUM(F313:F318)</f>
        <v>1277.38</v>
      </c>
      <c r="G312" s="270"/>
      <c r="H312" s="270"/>
      <c r="I312" s="270"/>
      <c r="J312" s="270"/>
      <c r="K312" s="265">
        <f>SUM(K313:K318)</f>
        <v>1800</v>
      </c>
      <c r="L312" s="270">
        <v>3945</v>
      </c>
      <c r="M312" s="277"/>
      <c r="N312" s="277">
        <f>C312/L312-1</f>
        <v>-0.220025348542459</v>
      </c>
    </row>
    <row r="313" ht="15.65" spans="1:14">
      <c r="A313" s="266">
        <v>2050901</v>
      </c>
      <c r="B313" s="269" t="s">
        <v>325</v>
      </c>
      <c r="C313" s="265"/>
      <c r="D313" s="265"/>
      <c r="E313" s="270"/>
      <c r="F313" s="270"/>
      <c r="G313" s="270"/>
      <c r="H313" s="270"/>
      <c r="I313" s="270"/>
      <c r="J313" s="270"/>
      <c r="K313" s="265"/>
      <c r="L313" s="270">
        <v>800</v>
      </c>
      <c r="M313" s="277"/>
      <c r="N313" s="277"/>
    </row>
    <row r="314" ht="15.65" spans="1:14">
      <c r="A314" s="266">
        <v>2050902</v>
      </c>
      <c r="B314" s="269" t="s">
        <v>326</v>
      </c>
      <c r="C314" s="265"/>
      <c r="D314" s="265"/>
      <c r="E314" s="270"/>
      <c r="F314" s="270"/>
      <c r="G314" s="270"/>
      <c r="H314" s="270"/>
      <c r="I314" s="270"/>
      <c r="J314" s="270"/>
      <c r="K314" s="265"/>
      <c r="L314" s="270">
        <v>0</v>
      </c>
      <c r="M314" s="277"/>
      <c r="N314" s="277"/>
    </row>
    <row r="315" ht="15.65" spans="1:14">
      <c r="A315" s="266">
        <v>2050903</v>
      </c>
      <c r="B315" s="269" t="s">
        <v>327</v>
      </c>
      <c r="C315" s="265"/>
      <c r="D315" s="265"/>
      <c r="E315" s="270"/>
      <c r="F315" s="270"/>
      <c r="G315" s="270"/>
      <c r="H315" s="270"/>
      <c r="I315" s="270"/>
      <c r="J315" s="270"/>
      <c r="K315" s="265"/>
      <c r="L315" s="270">
        <v>0</v>
      </c>
      <c r="M315" s="277"/>
      <c r="N315" s="277"/>
    </row>
    <row r="316" ht="15.65" spans="1:14">
      <c r="A316" s="266">
        <v>2050904</v>
      </c>
      <c r="B316" s="269" t="s">
        <v>328</v>
      </c>
      <c r="C316" s="265"/>
      <c r="D316" s="265"/>
      <c r="E316" s="270"/>
      <c r="F316" s="270"/>
      <c r="G316" s="270"/>
      <c r="H316" s="270"/>
      <c r="I316" s="270"/>
      <c r="J316" s="270"/>
      <c r="K316" s="265"/>
      <c r="L316" s="270">
        <v>0</v>
      </c>
      <c r="M316" s="277"/>
      <c r="N316" s="277"/>
    </row>
    <row r="317" ht="15.65" spans="1:14">
      <c r="A317" s="266">
        <v>2050905</v>
      </c>
      <c r="B317" s="269" t="s">
        <v>329</v>
      </c>
      <c r="C317" s="265">
        <v>250</v>
      </c>
      <c r="D317" s="265">
        <f t="shared" si="16"/>
        <v>250</v>
      </c>
      <c r="E317" s="270"/>
      <c r="F317" s="270"/>
      <c r="G317" s="270"/>
      <c r="H317" s="270"/>
      <c r="I317" s="270"/>
      <c r="J317" s="270"/>
      <c r="K317" s="265">
        <v>250</v>
      </c>
      <c r="L317" s="270">
        <v>250</v>
      </c>
      <c r="M317" s="277"/>
      <c r="N317" s="277"/>
    </row>
    <row r="318" ht="15.65" spans="1:14">
      <c r="A318" s="266">
        <v>2050999</v>
      </c>
      <c r="B318" s="269" t="s">
        <v>330</v>
      </c>
      <c r="C318" s="265">
        <v>2827</v>
      </c>
      <c r="D318" s="265">
        <f t="shared" si="16"/>
        <v>334.62</v>
      </c>
      <c r="E318" s="270">
        <v>1215</v>
      </c>
      <c r="F318" s="270">
        <v>1277.38</v>
      </c>
      <c r="G318" s="270"/>
      <c r="H318" s="270"/>
      <c r="I318" s="270"/>
      <c r="J318" s="270"/>
      <c r="K318" s="265">
        <v>1550</v>
      </c>
      <c r="L318" s="270">
        <v>2895</v>
      </c>
      <c r="M318" s="277"/>
      <c r="N318" s="277">
        <f>C318/L318-1</f>
        <v>-0.0234887737478411</v>
      </c>
    </row>
    <row r="319" ht="15.65" spans="1:14">
      <c r="A319" s="266">
        <v>20599</v>
      </c>
      <c r="B319" s="267" t="s">
        <v>331</v>
      </c>
      <c r="C319" s="265">
        <v>284</v>
      </c>
      <c r="D319" s="265">
        <f t="shared" si="16"/>
        <v>284</v>
      </c>
      <c r="E319" s="270"/>
      <c r="F319" s="270"/>
      <c r="G319" s="270"/>
      <c r="H319" s="270"/>
      <c r="I319" s="270"/>
      <c r="J319" s="270"/>
      <c r="K319" s="265"/>
      <c r="L319" s="270">
        <v>18</v>
      </c>
      <c r="M319" s="277"/>
      <c r="N319" s="277"/>
    </row>
    <row r="320" ht="15.65" spans="1:14">
      <c r="A320" s="266">
        <v>2059999</v>
      </c>
      <c r="B320" s="269" t="s">
        <v>332</v>
      </c>
      <c r="C320" s="265">
        <v>284</v>
      </c>
      <c r="D320" s="265">
        <f t="shared" si="16"/>
        <v>284</v>
      </c>
      <c r="E320" s="270"/>
      <c r="F320" s="270"/>
      <c r="G320" s="270"/>
      <c r="H320" s="270"/>
      <c r="I320" s="270"/>
      <c r="J320" s="270"/>
      <c r="K320" s="265"/>
      <c r="L320" s="270">
        <v>18</v>
      </c>
      <c r="M320" s="277"/>
      <c r="N320" s="277"/>
    </row>
    <row r="321" ht="15.65" spans="1:14">
      <c r="A321" s="266">
        <v>206</v>
      </c>
      <c r="B321" s="267" t="s">
        <v>333</v>
      </c>
      <c r="C321" s="265">
        <f>C322+C327+C332+C339</f>
        <v>2146</v>
      </c>
      <c r="D321" s="265">
        <f t="shared" si="16"/>
        <v>1096.4</v>
      </c>
      <c r="E321" s="270">
        <f t="shared" ref="E321:K321" si="17">E322+E327+E332+E339</f>
        <v>9</v>
      </c>
      <c r="F321" s="270">
        <f t="shared" si="17"/>
        <v>1040.6</v>
      </c>
      <c r="G321" s="270"/>
      <c r="H321" s="270"/>
      <c r="I321" s="270"/>
      <c r="J321" s="270"/>
      <c r="K321" s="265">
        <f t="shared" si="17"/>
        <v>1070</v>
      </c>
      <c r="L321" s="270">
        <v>1310</v>
      </c>
      <c r="M321" s="277"/>
      <c r="N321" s="277">
        <f>C321/L321-1</f>
        <v>0.638167938931298</v>
      </c>
    </row>
    <row r="322" ht="15.65" spans="1:14">
      <c r="A322" s="266">
        <v>20601</v>
      </c>
      <c r="B322" s="267" t="s">
        <v>334</v>
      </c>
      <c r="C322" s="265">
        <v>144</v>
      </c>
      <c r="D322" s="265">
        <f t="shared" si="16"/>
        <v>144</v>
      </c>
      <c r="E322" s="270"/>
      <c r="F322" s="270"/>
      <c r="G322" s="270"/>
      <c r="H322" s="270"/>
      <c r="I322" s="270"/>
      <c r="J322" s="270"/>
      <c r="K322" s="265">
        <v>9</v>
      </c>
      <c r="L322" s="270">
        <v>96</v>
      </c>
      <c r="M322" s="277"/>
      <c r="N322" s="277">
        <f>C322/L322-1</f>
        <v>0.5</v>
      </c>
    </row>
    <row r="323" ht="15.65" spans="1:14">
      <c r="A323" s="266">
        <v>2060101</v>
      </c>
      <c r="B323" s="269" t="s">
        <v>124</v>
      </c>
      <c r="C323" s="265">
        <v>55</v>
      </c>
      <c r="D323" s="265">
        <f t="shared" si="16"/>
        <v>55</v>
      </c>
      <c r="E323" s="270"/>
      <c r="F323" s="270"/>
      <c r="G323" s="270"/>
      <c r="H323" s="270"/>
      <c r="I323" s="270"/>
      <c r="J323" s="270"/>
      <c r="K323" s="265">
        <v>9</v>
      </c>
      <c r="L323" s="270">
        <v>77</v>
      </c>
      <c r="M323" s="277"/>
      <c r="N323" s="277">
        <f>C323/L323-1</f>
        <v>-0.285714285714286</v>
      </c>
    </row>
    <row r="324" ht="15.65" spans="1:14">
      <c r="A324" s="266">
        <v>2060102</v>
      </c>
      <c r="B324" s="269" t="s">
        <v>125</v>
      </c>
      <c r="C324" s="265">
        <v>0</v>
      </c>
      <c r="D324" s="265">
        <f t="shared" si="16"/>
        <v>0</v>
      </c>
      <c r="E324" s="270"/>
      <c r="F324" s="270"/>
      <c r="G324" s="270"/>
      <c r="H324" s="270"/>
      <c r="I324" s="270"/>
      <c r="J324" s="270"/>
      <c r="K324" s="265"/>
      <c r="L324" s="270"/>
      <c r="M324" s="277"/>
      <c r="N324" s="277"/>
    </row>
    <row r="325" ht="15.65" spans="1:14">
      <c r="A325" s="266">
        <v>2060103</v>
      </c>
      <c r="B325" s="269" t="s">
        <v>126</v>
      </c>
      <c r="C325" s="265">
        <v>0</v>
      </c>
      <c r="D325" s="265">
        <f t="shared" si="16"/>
        <v>0</v>
      </c>
      <c r="E325" s="270"/>
      <c r="F325" s="270"/>
      <c r="G325" s="270"/>
      <c r="H325" s="270"/>
      <c r="I325" s="270"/>
      <c r="J325" s="270"/>
      <c r="K325" s="265"/>
      <c r="L325" s="270">
        <v>0</v>
      </c>
      <c r="M325" s="277"/>
      <c r="N325" s="277"/>
    </row>
    <row r="326" ht="15.65" spans="1:14">
      <c r="A326" s="266">
        <v>2060199</v>
      </c>
      <c r="B326" s="269" t="s">
        <v>335</v>
      </c>
      <c r="C326" s="265">
        <v>89</v>
      </c>
      <c r="D326" s="265">
        <f t="shared" si="16"/>
        <v>89</v>
      </c>
      <c r="E326" s="270"/>
      <c r="F326" s="270"/>
      <c r="G326" s="270"/>
      <c r="H326" s="270"/>
      <c r="I326" s="270"/>
      <c r="J326" s="270"/>
      <c r="K326" s="265"/>
      <c r="L326" s="270">
        <v>19</v>
      </c>
      <c r="M326" s="277"/>
      <c r="N326" s="277"/>
    </row>
    <row r="327" ht="15.65" spans="1:14">
      <c r="A327" s="266">
        <v>20604</v>
      </c>
      <c r="B327" s="267" t="s">
        <v>336</v>
      </c>
      <c r="C327" s="265">
        <v>1649</v>
      </c>
      <c r="D327" s="265">
        <f t="shared" si="16"/>
        <v>932</v>
      </c>
      <c r="E327" s="270"/>
      <c r="F327" s="270">
        <f>SUM(F328:F331)</f>
        <v>717</v>
      </c>
      <c r="G327" s="270"/>
      <c r="H327" s="270"/>
      <c r="I327" s="270"/>
      <c r="J327" s="270"/>
      <c r="K327" s="265">
        <f>SUM(K328:K331)</f>
        <v>1050</v>
      </c>
      <c r="L327" s="270">
        <v>1151</v>
      </c>
      <c r="M327" s="277">
        <f>C327/K327</f>
        <v>1.57047619047619</v>
      </c>
      <c r="N327" s="277">
        <f>C327/L327-1</f>
        <v>0.432667245873154</v>
      </c>
    </row>
    <row r="328" ht="15.65" spans="1:14">
      <c r="A328" s="266">
        <v>2060401</v>
      </c>
      <c r="B328" s="269" t="s">
        <v>337</v>
      </c>
      <c r="C328" s="265">
        <v>0</v>
      </c>
      <c r="D328" s="265">
        <f t="shared" si="16"/>
        <v>0</v>
      </c>
      <c r="E328" s="270"/>
      <c r="F328" s="270"/>
      <c r="G328" s="270"/>
      <c r="H328" s="270"/>
      <c r="I328" s="270"/>
      <c r="J328" s="270"/>
      <c r="K328" s="265"/>
      <c r="L328" s="270">
        <v>0</v>
      </c>
      <c r="M328" s="277"/>
      <c r="N328" s="277"/>
    </row>
    <row r="329" ht="15.65" spans="1:14">
      <c r="A329" s="266">
        <v>2060402</v>
      </c>
      <c r="B329" s="269" t="s">
        <v>338</v>
      </c>
      <c r="C329" s="265">
        <v>932</v>
      </c>
      <c r="D329" s="265">
        <f t="shared" si="16"/>
        <v>932</v>
      </c>
      <c r="E329" s="270"/>
      <c r="F329" s="270"/>
      <c r="G329" s="270"/>
      <c r="H329" s="270"/>
      <c r="I329" s="270"/>
      <c r="J329" s="270"/>
      <c r="K329" s="265">
        <v>1050</v>
      </c>
      <c r="L329" s="270">
        <v>930</v>
      </c>
      <c r="M329" s="277">
        <f>C329/K329</f>
        <v>0.887619047619048</v>
      </c>
      <c r="N329" s="277">
        <f>C329/L329-1</f>
        <v>0.00215053763440864</v>
      </c>
    </row>
    <row r="330" ht="15.65" spans="1:14">
      <c r="A330" s="266">
        <v>2060403</v>
      </c>
      <c r="B330" s="269" t="s">
        <v>339</v>
      </c>
      <c r="C330" s="265">
        <v>717</v>
      </c>
      <c r="D330" s="265">
        <f t="shared" si="16"/>
        <v>0</v>
      </c>
      <c r="E330" s="270"/>
      <c r="F330" s="270">
        <v>717</v>
      </c>
      <c r="G330" s="270"/>
      <c r="H330" s="270"/>
      <c r="I330" s="270"/>
      <c r="J330" s="270"/>
      <c r="K330" s="265"/>
      <c r="L330" s="270">
        <v>221</v>
      </c>
      <c r="M330" s="277"/>
      <c r="N330" s="277"/>
    </row>
    <row r="331" ht="15.65" spans="1:14">
      <c r="A331" s="266">
        <v>2060404</v>
      </c>
      <c r="B331" s="269" t="s">
        <v>340</v>
      </c>
      <c r="C331" s="265">
        <v>0</v>
      </c>
      <c r="D331" s="265">
        <f t="shared" si="16"/>
        <v>0</v>
      </c>
      <c r="E331" s="270"/>
      <c r="F331" s="270"/>
      <c r="G331" s="270"/>
      <c r="H331" s="270"/>
      <c r="I331" s="270"/>
      <c r="J331" s="270"/>
      <c r="K331" s="265"/>
      <c r="L331" s="270">
        <v>0</v>
      </c>
      <c r="M331" s="277"/>
      <c r="N331" s="277"/>
    </row>
    <row r="332" ht="15.65" spans="1:14">
      <c r="A332" s="266">
        <v>20607</v>
      </c>
      <c r="B332" s="267" t="s">
        <v>341</v>
      </c>
      <c r="C332" s="265">
        <v>43</v>
      </c>
      <c r="D332" s="265">
        <f t="shared" si="16"/>
        <v>10.4</v>
      </c>
      <c r="E332" s="270">
        <f>SUM(E333:E338)</f>
        <v>9</v>
      </c>
      <c r="F332" s="270">
        <f>SUM(F333:F338)</f>
        <v>23.6</v>
      </c>
      <c r="G332" s="270"/>
      <c r="H332" s="270"/>
      <c r="I332" s="270"/>
      <c r="J332" s="270"/>
      <c r="K332" s="265">
        <f>SUM(K333:K338)</f>
        <v>11</v>
      </c>
      <c r="L332" s="270">
        <v>63</v>
      </c>
      <c r="M332" s="277"/>
      <c r="N332" s="277">
        <f>C332/L332-1</f>
        <v>-0.317460317460317</v>
      </c>
    </row>
    <row r="333" ht="15.65" spans="1:14">
      <c r="A333" s="266">
        <v>2060701</v>
      </c>
      <c r="B333" s="269" t="s">
        <v>337</v>
      </c>
      <c r="C333" s="265">
        <v>0</v>
      </c>
      <c r="D333" s="265">
        <f t="shared" si="16"/>
        <v>0</v>
      </c>
      <c r="E333" s="270"/>
      <c r="F333" s="270"/>
      <c r="G333" s="270"/>
      <c r="H333" s="270"/>
      <c r="I333" s="270"/>
      <c r="J333" s="270"/>
      <c r="K333" s="265"/>
      <c r="L333" s="270">
        <v>0</v>
      </c>
      <c r="M333" s="277"/>
      <c r="N333" s="277"/>
    </row>
    <row r="334" ht="15.65" spans="1:14">
      <c r="A334" s="266">
        <v>2060702</v>
      </c>
      <c r="B334" s="269" t="s">
        <v>342</v>
      </c>
      <c r="C334" s="265">
        <v>15</v>
      </c>
      <c r="D334" s="265">
        <f t="shared" si="16"/>
        <v>10.4</v>
      </c>
      <c r="E334" s="270"/>
      <c r="F334" s="270">
        <v>4.6</v>
      </c>
      <c r="G334" s="270"/>
      <c r="H334" s="270"/>
      <c r="I334" s="270"/>
      <c r="J334" s="270"/>
      <c r="K334" s="265">
        <v>10</v>
      </c>
      <c r="L334" s="270">
        <v>26</v>
      </c>
      <c r="M334" s="277">
        <f>C334/K334</f>
        <v>1.5</v>
      </c>
      <c r="N334" s="277">
        <f>C334/L334-1</f>
        <v>-0.423076923076923</v>
      </c>
    </row>
    <row r="335" ht="15.65" spans="1:14">
      <c r="A335" s="266">
        <v>2060703</v>
      </c>
      <c r="B335" s="269" t="s">
        <v>343</v>
      </c>
      <c r="C335" s="265">
        <v>0</v>
      </c>
      <c r="D335" s="265">
        <f t="shared" si="16"/>
        <v>0</v>
      </c>
      <c r="E335" s="270"/>
      <c r="F335" s="270"/>
      <c r="G335" s="270"/>
      <c r="H335" s="270"/>
      <c r="I335" s="270"/>
      <c r="J335" s="270"/>
      <c r="K335" s="265"/>
      <c r="L335" s="270">
        <v>0</v>
      </c>
      <c r="M335" s="277"/>
      <c r="N335" s="277"/>
    </row>
    <row r="336" ht="15.65" spans="1:14">
      <c r="A336" s="266">
        <v>2060704</v>
      </c>
      <c r="B336" s="269" t="s">
        <v>344</v>
      </c>
      <c r="C336" s="265">
        <v>0</v>
      </c>
      <c r="D336" s="265">
        <f t="shared" si="16"/>
        <v>0</v>
      </c>
      <c r="E336" s="270"/>
      <c r="F336" s="270"/>
      <c r="G336" s="270"/>
      <c r="H336" s="270"/>
      <c r="I336" s="270"/>
      <c r="J336" s="270"/>
      <c r="K336" s="265"/>
      <c r="L336" s="270">
        <v>0</v>
      </c>
      <c r="M336" s="277"/>
      <c r="N336" s="277"/>
    </row>
    <row r="337" ht="15.65" spans="1:14">
      <c r="A337" s="266">
        <v>2060705</v>
      </c>
      <c r="B337" s="269" t="s">
        <v>345</v>
      </c>
      <c r="C337" s="265">
        <v>0</v>
      </c>
      <c r="D337" s="265">
        <f t="shared" si="16"/>
        <v>0</v>
      </c>
      <c r="E337" s="270"/>
      <c r="F337" s="270"/>
      <c r="G337" s="270"/>
      <c r="H337" s="270"/>
      <c r="I337" s="270"/>
      <c r="J337" s="270"/>
      <c r="K337" s="265"/>
      <c r="L337" s="270">
        <v>0</v>
      </c>
      <c r="M337" s="277"/>
      <c r="N337" s="277"/>
    </row>
    <row r="338" ht="15.65" spans="1:14">
      <c r="A338" s="266">
        <v>2060799</v>
      </c>
      <c r="B338" s="269" t="s">
        <v>346</v>
      </c>
      <c r="C338" s="265">
        <v>28</v>
      </c>
      <c r="D338" s="265">
        <f t="shared" si="16"/>
        <v>0</v>
      </c>
      <c r="E338" s="270">
        <v>9</v>
      </c>
      <c r="F338" s="270">
        <v>19</v>
      </c>
      <c r="G338" s="270"/>
      <c r="H338" s="270"/>
      <c r="I338" s="270"/>
      <c r="J338" s="270"/>
      <c r="K338" s="265">
        <v>1</v>
      </c>
      <c r="L338" s="270">
        <v>37</v>
      </c>
      <c r="M338" s="277"/>
      <c r="N338" s="277">
        <f>C338/L338-1</f>
        <v>-0.243243243243243</v>
      </c>
    </row>
    <row r="339" ht="15.65" spans="1:14">
      <c r="A339" s="266">
        <v>20699</v>
      </c>
      <c r="B339" s="267" t="s">
        <v>347</v>
      </c>
      <c r="C339" s="265">
        <v>310</v>
      </c>
      <c r="D339" s="265">
        <f t="shared" si="16"/>
        <v>10</v>
      </c>
      <c r="E339" s="270"/>
      <c r="F339" s="270">
        <v>300</v>
      </c>
      <c r="G339" s="270"/>
      <c r="H339" s="265"/>
      <c r="I339" s="265"/>
      <c r="J339" s="265"/>
      <c r="K339" s="265"/>
      <c r="L339" s="270"/>
      <c r="M339" s="277"/>
      <c r="N339" s="277"/>
    </row>
    <row r="340" ht="15.65" spans="1:14">
      <c r="A340" s="266">
        <v>2069999</v>
      </c>
      <c r="B340" s="269" t="s">
        <v>348</v>
      </c>
      <c r="C340" s="265">
        <v>310</v>
      </c>
      <c r="D340" s="265">
        <f t="shared" si="16"/>
        <v>10</v>
      </c>
      <c r="E340" s="270"/>
      <c r="F340" s="270">
        <v>300</v>
      </c>
      <c r="G340" s="270"/>
      <c r="H340" s="270"/>
      <c r="I340" s="270"/>
      <c r="J340" s="270"/>
      <c r="K340" s="265"/>
      <c r="L340" s="270"/>
      <c r="M340" s="277"/>
      <c r="N340" s="277"/>
    </row>
    <row r="341" ht="16" customHeight="1" spans="1:14">
      <c r="A341" s="266">
        <v>207</v>
      </c>
      <c r="B341" s="267" t="s">
        <v>349</v>
      </c>
      <c r="C341" s="265">
        <f>C342+C356+C364+C375+C383</f>
        <v>1943</v>
      </c>
      <c r="D341" s="265">
        <f t="shared" si="16"/>
        <v>753.13</v>
      </c>
      <c r="E341" s="270">
        <f t="shared" ref="E341:K341" si="18">E342+E356+E364+E375+E383</f>
        <v>891</v>
      </c>
      <c r="F341" s="270">
        <f t="shared" si="18"/>
        <v>298.87</v>
      </c>
      <c r="G341" s="270"/>
      <c r="H341" s="270"/>
      <c r="I341" s="270"/>
      <c r="J341" s="270"/>
      <c r="K341" s="265">
        <f t="shared" si="18"/>
        <v>843</v>
      </c>
      <c r="L341" s="270">
        <v>1485</v>
      </c>
      <c r="M341" s="277"/>
      <c r="N341" s="277">
        <f>C341/L341-1</f>
        <v>0.308417508417508</v>
      </c>
    </row>
    <row r="342" ht="15.65" spans="1:14">
      <c r="A342" s="266">
        <v>20701</v>
      </c>
      <c r="B342" s="267" t="s">
        <v>350</v>
      </c>
      <c r="C342" s="265">
        <f>SUM(C343:C355)</f>
        <v>1006</v>
      </c>
      <c r="D342" s="265">
        <f t="shared" si="16"/>
        <v>246.98</v>
      </c>
      <c r="E342" s="270">
        <f>SUM(E343:E355)</f>
        <v>495</v>
      </c>
      <c r="F342" s="270">
        <f>SUM(F343:F355)</f>
        <v>264.02</v>
      </c>
      <c r="G342" s="270"/>
      <c r="H342" s="270"/>
      <c r="I342" s="270"/>
      <c r="J342" s="270"/>
      <c r="K342" s="265">
        <f>SUM(K343:K355)</f>
        <v>504</v>
      </c>
      <c r="L342" s="270">
        <v>641</v>
      </c>
      <c r="M342" s="277"/>
      <c r="N342" s="277">
        <f>C342/L342-1</f>
        <v>0.569422776911076</v>
      </c>
    </row>
    <row r="343" ht="15.65" spans="1:14">
      <c r="A343" s="266">
        <v>2070101</v>
      </c>
      <c r="B343" s="269" t="s">
        <v>124</v>
      </c>
      <c r="C343" s="265">
        <v>183</v>
      </c>
      <c r="D343" s="265">
        <f t="shared" si="16"/>
        <v>183</v>
      </c>
      <c r="E343" s="270"/>
      <c r="F343" s="270"/>
      <c r="G343" s="270"/>
      <c r="H343" s="270"/>
      <c r="I343" s="270"/>
      <c r="J343" s="270"/>
      <c r="K343" s="265">
        <v>263</v>
      </c>
      <c r="L343" s="270">
        <v>170</v>
      </c>
      <c r="M343" s="277">
        <f>C343/K343</f>
        <v>0.695817490494297</v>
      </c>
      <c r="N343" s="277">
        <f>C343/L343-1</f>
        <v>0.0764705882352941</v>
      </c>
    </row>
    <row r="344" ht="15.65" spans="1:14">
      <c r="A344" s="266">
        <v>2070102</v>
      </c>
      <c r="B344" s="269" t="s">
        <v>125</v>
      </c>
      <c r="C344" s="265"/>
      <c r="D344" s="265"/>
      <c r="E344" s="270"/>
      <c r="F344" s="270"/>
      <c r="G344" s="270"/>
      <c r="H344" s="270"/>
      <c r="I344" s="270"/>
      <c r="J344" s="270"/>
      <c r="K344" s="265">
        <v>8</v>
      </c>
      <c r="L344" s="270"/>
      <c r="M344" s="277"/>
      <c r="N344" s="277"/>
    </row>
    <row r="345" ht="15.65" spans="1:14">
      <c r="A345" s="266">
        <v>2070103</v>
      </c>
      <c r="B345" s="269" t="s">
        <v>126</v>
      </c>
      <c r="C345" s="265"/>
      <c r="D345" s="265"/>
      <c r="E345" s="270"/>
      <c r="F345" s="270"/>
      <c r="G345" s="270"/>
      <c r="H345" s="270"/>
      <c r="I345" s="270"/>
      <c r="J345" s="270"/>
      <c r="K345" s="265"/>
      <c r="L345" s="270">
        <v>0</v>
      </c>
      <c r="M345" s="277"/>
      <c r="N345" s="277"/>
    </row>
    <row r="346" ht="15.65" spans="1:14">
      <c r="A346" s="266">
        <v>2070104</v>
      </c>
      <c r="B346" s="269" t="s">
        <v>351</v>
      </c>
      <c r="C346" s="265"/>
      <c r="D346" s="265"/>
      <c r="E346" s="270"/>
      <c r="F346" s="270"/>
      <c r="G346" s="270"/>
      <c r="H346" s="270"/>
      <c r="I346" s="270"/>
      <c r="J346" s="270"/>
      <c r="K346" s="265"/>
      <c r="L346" s="270">
        <v>0</v>
      </c>
      <c r="M346" s="277"/>
      <c r="N346" s="277"/>
    </row>
    <row r="347" ht="15.65" spans="1:14">
      <c r="A347" s="266">
        <v>2070105</v>
      </c>
      <c r="B347" s="269" t="s">
        <v>352</v>
      </c>
      <c r="C347" s="265"/>
      <c r="D347" s="265"/>
      <c r="E347" s="270"/>
      <c r="F347" s="270"/>
      <c r="G347" s="270"/>
      <c r="H347" s="270"/>
      <c r="I347" s="270"/>
      <c r="J347" s="270"/>
      <c r="K347" s="265"/>
      <c r="L347" s="270">
        <v>0</v>
      </c>
      <c r="M347" s="277"/>
      <c r="N347" s="277"/>
    </row>
    <row r="348" ht="15.65" spans="1:14">
      <c r="A348" s="266">
        <v>2070106</v>
      </c>
      <c r="B348" s="269" t="s">
        <v>353</v>
      </c>
      <c r="C348" s="265"/>
      <c r="D348" s="265"/>
      <c r="E348" s="270"/>
      <c r="F348" s="270"/>
      <c r="G348" s="270"/>
      <c r="H348" s="270"/>
      <c r="I348" s="270"/>
      <c r="J348" s="270"/>
      <c r="K348" s="265"/>
      <c r="L348" s="270">
        <v>0</v>
      </c>
      <c r="M348" s="277"/>
      <c r="N348" s="277"/>
    </row>
    <row r="349" ht="15.65" spans="1:14">
      <c r="A349" s="266">
        <v>2070107</v>
      </c>
      <c r="B349" s="269" t="s">
        <v>354</v>
      </c>
      <c r="C349" s="265"/>
      <c r="D349" s="265"/>
      <c r="E349" s="270"/>
      <c r="F349" s="270"/>
      <c r="G349" s="270"/>
      <c r="H349" s="270"/>
      <c r="I349" s="270"/>
      <c r="J349" s="270"/>
      <c r="K349" s="265"/>
      <c r="L349" s="270">
        <v>0</v>
      </c>
      <c r="M349" s="277"/>
      <c r="N349" s="277"/>
    </row>
    <row r="350" ht="15.65" spans="1:14">
      <c r="A350" s="266">
        <v>2070108</v>
      </c>
      <c r="B350" s="269" t="s">
        <v>355</v>
      </c>
      <c r="C350" s="265">
        <v>8</v>
      </c>
      <c r="D350" s="265">
        <f t="shared" si="16"/>
        <v>0.3</v>
      </c>
      <c r="E350" s="270"/>
      <c r="F350" s="270">
        <v>7.7</v>
      </c>
      <c r="G350" s="270"/>
      <c r="H350" s="270"/>
      <c r="I350" s="270"/>
      <c r="J350" s="270"/>
      <c r="K350" s="265"/>
      <c r="L350" s="270">
        <v>0</v>
      </c>
      <c r="M350" s="277"/>
      <c r="N350" s="277"/>
    </row>
    <row r="351" ht="15.65" spans="1:14">
      <c r="A351" s="266">
        <v>2070109</v>
      </c>
      <c r="B351" s="269" t="s">
        <v>356</v>
      </c>
      <c r="C351" s="265">
        <v>57</v>
      </c>
      <c r="D351" s="265">
        <f t="shared" si="16"/>
        <v>57</v>
      </c>
      <c r="E351" s="270"/>
      <c r="F351" s="270"/>
      <c r="G351" s="270"/>
      <c r="H351" s="270"/>
      <c r="I351" s="270"/>
      <c r="J351" s="270"/>
      <c r="K351" s="265">
        <v>125</v>
      </c>
      <c r="L351" s="270">
        <v>23</v>
      </c>
      <c r="M351" s="277">
        <f>C351/K351</f>
        <v>0.456</v>
      </c>
      <c r="N351" s="277">
        <f>C351/L351-1</f>
        <v>1.47826086956522</v>
      </c>
    </row>
    <row r="352" ht="15.65" spans="1:14">
      <c r="A352" s="266">
        <v>2070110</v>
      </c>
      <c r="B352" s="269" t="s">
        <v>357</v>
      </c>
      <c r="C352" s="265">
        <v>0</v>
      </c>
      <c r="D352" s="265"/>
      <c r="E352" s="270"/>
      <c r="F352" s="270"/>
      <c r="G352" s="270"/>
      <c r="H352" s="270"/>
      <c r="I352" s="270"/>
      <c r="J352" s="270"/>
      <c r="K352" s="265"/>
      <c r="L352" s="270">
        <v>0</v>
      </c>
      <c r="M352" s="277"/>
      <c r="N352" s="277"/>
    </row>
    <row r="353" ht="15.65" spans="1:14">
      <c r="A353" s="266">
        <v>2070111</v>
      </c>
      <c r="B353" s="269" t="s">
        <v>358</v>
      </c>
      <c r="C353" s="265">
        <v>14</v>
      </c>
      <c r="D353" s="265"/>
      <c r="E353" s="270"/>
      <c r="F353" s="270">
        <v>14</v>
      </c>
      <c r="G353" s="270"/>
      <c r="H353" s="270"/>
      <c r="I353" s="270"/>
      <c r="J353" s="270"/>
      <c r="K353" s="265"/>
      <c r="L353" s="270">
        <v>13</v>
      </c>
      <c r="M353" s="277"/>
      <c r="N353" s="277">
        <f>C353/L353-1</f>
        <v>0.0769230769230769</v>
      </c>
    </row>
    <row r="354" ht="15.65" spans="1:14">
      <c r="A354" s="266">
        <v>2070112</v>
      </c>
      <c r="B354" s="269" t="s">
        <v>359</v>
      </c>
      <c r="C354" s="265">
        <v>7</v>
      </c>
      <c r="D354" s="265">
        <f t="shared" si="16"/>
        <v>7</v>
      </c>
      <c r="E354" s="270"/>
      <c r="F354" s="270"/>
      <c r="G354" s="270"/>
      <c r="H354" s="270"/>
      <c r="I354" s="270"/>
      <c r="J354" s="270"/>
      <c r="K354" s="265">
        <v>8</v>
      </c>
      <c r="L354" s="270">
        <v>6</v>
      </c>
      <c r="M354" s="277">
        <f>C354/K354</f>
        <v>0.875</v>
      </c>
      <c r="N354" s="277">
        <f>C354/L354-1</f>
        <v>0.166666666666667</v>
      </c>
    </row>
    <row r="355" ht="15.65" spans="1:14">
      <c r="A355" s="266">
        <v>2070199</v>
      </c>
      <c r="B355" s="269" t="s">
        <v>360</v>
      </c>
      <c r="C355" s="265">
        <v>737</v>
      </c>
      <c r="D355" s="265"/>
      <c r="E355" s="270">
        <f>420+75</f>
        <v>495</v>
      </c>
      <c r="F355" s="270">
        <f>317.32-75</f>
        <v>242.32</v>
      </c>
      <c r="G355" s="270"/>
      <c r="H355" s="270"/>
      <c r="I355" s="270"/>
      <c r="J355" s="270"/>
      <c r="K355" s="265">
        <v>100</v>
      </c>
      <c r="L355" s="270">
        <v>429</v>
      </c>
      <c r="M355" s="277"/>
      <c r="N355" s="277">
        <f>C355/L355-1</f>
        <v>0.717948717948718</v>
      </c>
    </row>
    <row r="356" ht="15.65" spans="1:14">
      <c r="A356" s="266">
        <v>20702</v>
      </c>
      <c r="B356" s="267" t="s">
        <v>361</v>
      </c>
      <c r="C356" s="265">
        <f>SUM(C357:C363)</f>
        <v>306</v>
      </c>
      <c r="D356" s="265">
        <f t="shared" si="16"/>
        <v>27</v>
      </c>
      <c r="E356" s="270">
        <f>SUM(E357:E363)</f>
        <v>276</v>
      </c>
      <c r="F356" s="270">
        <f>SUM(F357:F363)</f>
        <v>3</v>
      </c>
      <c r="G356" s="270"/>
      <c r="H356" s="270"/>
      <c r="I356" s="270"/>
      <c r="J356" s="270"/>
      <c r="K356" s="265">
        <f>SUM(K357:K363)</f>
        <v>0</v>
      </c>
      <c r="L356" s="270">
        <v>24</v>
      </c>
      <c r="M356" s="277"/>
      <c r="N356" s="277"/>
    </row>
    <row r="357" ht="15.65" spans="1:14">
      <c r="A357" s="266">
        <v>2070201</v>
      </c>
      <c r="B357" s="269" t="s">
        <v>124</v>
      </c>
      <c r="C357" s="265"/>
      <c r="D357" s="265"/>
      <c r="E357" s="270"/>
      <c r="F357" s="270"/>
      <c r="G357" s="270"/>
      <c r="H357" s="270"/>
      <c r="I357" s="270"/>
      <c r="J357" s="270"/>
      <c r="K357" s="265"/>
      <c r="L357" s="270"/>
      <c r="M357" s="277"/>
      <c r="N357" s="277"/>
    </row>
    <row r="358" ht="15.65" spans="1:14">
      <c r="A358" s="266">
        <v>2070202</v>
      </c>
      <c r="B358" s="269" t="s">
        <v>125</v>
      </c>
      <c r="C358" s="265"/>
      <c r="D358" s="265"/>
      <c r="E358" s="270"/>
      <c r="F358" s="270"/>
      <c r="G358" s="270"/>
      <c r="H358" s="270"/>
      <c r="I358" s="270"/>
      <c r="J358" s="270"/>
      <c r="K358" s="265"/>
      <c r="L358" s="270"/>
      <c r="M358" s="277"/>
      <c r="N358" s="277"/>
    </row>
    <row r="359" ht="15.65" spans="1:14">
      <c r="A359" s="266">
        <v>2070203</v>
      </c>
      <c r="B359" s="269" t="s">
        <v>126</v>
      </c>
      <c r="C359" s="265"/>
      <c r="D359" s="265"/>
      <c r="E359" s="270"/>
      <c r="F359" s="270"/>
      <c r="G359" s="270"/>
      <c r="H359" s="270"/>
      <c r="I359" s="270"/>
      <c r="J359" s="270"/>
      <c r="K359" s="265"/>
      <c r="L359" s="270">
        <v>0</v>
      </c>
      <c r="M359" s="277"/>
      <c r="N359" s="277"/>
    </row>
    <row r="360" ht="15.65" spans="1:14">
      <c r="A360" s="266">
        <v>2070204</v>
      </c>
      <c r="B360" s="269" t="s">
        <v>362</v>
      </c>
      <c r="C360" s="265">
        <v>306</v>
      </c>
      <c r="D360" s="265">
        <f t="shared" si="16"/>
        <v>27</v>
      </c>
      <c r="E360" s="270">
        <f>269+7</f>
        <v>276</v>
      </c>
      <c r="F360" s="270">
        <v>3</v>
      </c>
      <c r="G360" s="270"/>
      <c r="H360" s="270"/>
      <c r="I360" s="270"/>
      <c r="J360" s="270"/>
      <c r="K360" s="265"/>
      <c r="L360" s="270">
        <v>24</v>
      </c>
      <c r="M360" s="277"/>
      <c r="N360" s="277"/>
    </row>
    <row r="361" ht="15.65" spans="1:14">
      <c r="A361" s="266">
        <v>2070205</v>
      </c>
      <c r="B361" s="269" t="s">
        <v>363</v>
      </c>
      <c r="C361" s="265"/>
      <c r="D361" s="265"/>
      <c r="E361" s="270"/>
      <c r="F361" s="270"/>
      <c r="G361" s="270"/>
      <c r="H361" s="270"/>
      <c r="I361" s="270"/>
      <c r="J361" s="270"/>
      <c r="K361" s="265"/>
      <c r="L361" s="270">
        <v>0</v>
      </c>
      <c r="M361" s="277"/>
      <c r="N361" s="277"/>
    </row>
    <row r="362" ht="15.65" spans="1:14">
      <c r="A362" s="266">
        <v>2070206</v>
      </c>
      <c r="B362" s="269" t="s">
        <v>364</v>
      </c>
      <c r="C362" s="265"/>
      <c r="D362" s="265"/>
      <c r="E362" s="270"/>
      <c r="F362" s="270"/>
      <c r="G362" s="270"/>
      <c r="H362" s="270"/>
      <c r="I362" s="270"/>
      <c r="J362" s="270"/>
      <c r="K362" s="265"/>
      <c r="L362" s="270">
        <v>0</v>
      </c>
      <c r="M362" s="277"/>
      <c r="N362" s="277"/>
    </row>
    <row r="363" ht="15.65" spans="1:14">
      <c r="A363" s="266">
        <v>2070299</v>
      </c>
      <c r="B363" s="269" t="s">
        <v>365</v>
      </c>
      <c r="C363" s="265"/>
      <c r="D363" s="265"/>
      <c r="E363" s="270"/>
      <c r="F363" s="270"/>
      <c r="G363" s="270"/>
      <c r="H363" s="270"/>
      <c r="I363" s="270"/>
      <c r="J363" s="270"/>
      <c r="K363" s="265"/>
      <c r="L363" s="270">
        <v>0</v>
      </c>
      <c r="M363" s="277"/>
      <c r="N363" s="277"/>
    </row>
    <row r="364" ht="15.65" spans="1:14">
      <c r="A364" s="266">
        <v>20703</v>
      </c>
      <c r="B364" s="267" t="s">
        <v>366</v>
      </c>
      <c r="C364" s="265">
        <v>191</v>
      </c>
      <c r="D364" s="265">
        <f t="shared" si="16"/>
        <v>169.15</v>
      </c>
      <c r="E364" s="270"/>
      <c r="F364" s="270">
        <f>SUM(F365:F374)</f>
        <v>21.85</v>
      </c>
      <c r="G364" s="270"/>
      <c r="H364" s="270"/>
      <c r="I364" s="270"/>
      <c r="J364" s="270"/>
      <c r="K364" s="265">
        <v>99</v>
      </c>
      <c r="L364" s="270">
        <v>134</v>
      </c>
      <c r="M364" s="277"/>
      <c r="N364" s="277">
        <f>C364/L364-1</f>
        <v>0.425373134328358</v>
      </c>
    </row>
    <row r="365" ht="15.65" spans="1:14">
      <c r="A365" s="266">
        <v>2070301</v>
      </c>
      <c r="B365" s="269" t="s">
        <v>124</v>
      </c>
      <c r="C365" s="265">
        <v>1</v>
      </c>
      <c r="D365" s="265">
        <f t="shared" si="16"/>
        <v>1</v>
      </c>
      <c r="E365" s="270"/>
      <c r="F365" s="270"/>
      <c r="G365" s="270"/>
      <c r="H365" s="270"/>
      <c r="I365" s="270"/>
      <c r="J365" s="270"/>
      <c r="K365" s="265"/>
      <c r="L365" s="270"/>
      <c r="M365" s="277"/>
      <c r="N365" s="277"/>
    </row>
    <row r="366" ht="15.65" spans="1:14">
      <c r="A366" s="266">
        <v>2070302</v>
      </c>
      <c r="B366" s="269" t="s">
        <v>125</v>
      </c>
      <c r="C366" s="265"/>
      <c r="D366" s="265"/>
      <c r="E366" s="270"/>
      <c r="F366" s="270"/>
      <c r="G366" s="270"/>
      <c r="H366" s="270"/>
      <c r="I366" s="270"/>
      <c r="J366" s="270"/>
      <c r="K366" s="265"/>
      <c r="L366" s="270"/>
      <c r="M366" s="277"/>
      <c r="N366" s="277"/>
    </row>
    <row r="367" ht="15.65" spans="1:14">
      <c r="A367" s="266">
        <v>2070303</v>
      </c>
      <c r="B367" s="269" t="s">
        <v>126</v>
      </c>
      <c r="C367" s="265"/>
      <c r="D367" s="265"/>
      <c r="E367" s="270"/>
      <c r="F367" s="270"/>
      <c r="G367" s="270"/>
      <c r="H367" s="270"/>
      <c r="I367" s="270"/>
      <c r="J367" s="270"/>
      <c r="K367" s="265"/>
      <c r="L367" s="270">
        <v>0</v>
      </c>
      <c r="M367" s="277"/>
      <c r="N367" s="277"/>
    </row>
    <row r="368" ht="15.65" spans="1:14">
      <c r="A368" s="266">
        <v>2070304</v>
      </c>
      <c r="B368" s="269" t="s">
        <v>367</v>
      </c>
      <c r="C368" s="265"/>
      <c r="D368" s="265"/>
      <c r="E368" s="270"/>
      <c r="F368" s="270"/>
      <c r="G368" s="270"/>
      <c r="H368" s="270"/>
      <c r="I368" s="270"/>
      <c r="J368" s="270"/>
      <c r="K368" s="265"/>
      <c r="L368" s="270">
        <v>0</v>
      </c>
      <c r="M368" s="277"/>
      <c r="N368" s="277"/>
    </row>
    <row r="369" ht="15.65" spans="1:14">
      <c r="A369" s="266">
        <v>2070305</v>
      </c>
      <c r="B369" s="269" t="s">
        <v>368</v>
      </c>
      <c r="C369" s="265"/>
      <c r="D369" s="265"/>
      <c r="E369" s="270"/>
      <c r="F369" s="270"/>
      <c r="G369" s="270"/>
      <c r="H369" s="270"/>
      <c r="I369" s="270"/>
      <c r="J369" s="270"/>
      <c r="K369" s="265"/>
      <c r="L369" s="270">
        <v>0</v>
      </c>
      <c r="M369" s="277"/>
      <c r="N369" s="277"/>
    </row>
    <row r="370" ht="15.65" spans="1:14">
      <c r="A370" s="266">
        <v>2070306</v>
      </c>
      <c r="B370" s="269" t="s">
        <v>369</v>
      </c>
      <c r="C370" s="265">
        <v>2</v>
      </c>
      <c r="D370" s="265">
        <f t="shared" si="16"/>
        <v>0</v>
      </c>
      <c r="E370" s="270"/>
      <c r="F370" s="270">
        <v>2</v>
      </c>
      <c r="G370" s="270"/>
      <c r="H370" s="270"/>
      <c r="I370" s="270"/>
      <c r="J370" s="270"/>
      <c r="K370" s="265">
        <v>2</v>
      </c>
      <c r="L370" s="270">
        <v>2</v>
      </c>
      <c r="M370" s="277"/>
      <c r="N370" s="277">
        <f>C370/L370-1</f>
        <v>0</v>
      </c>
    </row>
    <row r="371" ht="15.65" spans="1:14">
      <c r="A371" s="266">
        <v>2070307</v>
      </c>
      <c r="B371" s="269" t="s">
        <v>370</v>
      </c>
      <c r="C371" s="265">
        <v>139</v>
      </c>
      <c r="D371" s="265">
        <f t="shared" si="16"/>
        <v>139</v>
      </c>
      <c r="E371" s="270"/>
      <c r="F371" s="270"/>
      <c r="G371" s="270"/>
      <c r="H371" s="270"/>
      <c r="I371" s="270"/>
      <c r="J371" s="270"/>
      <c r="K371" s="265">
        <v>65</v>
      </c>
      <c r="L371" s="270">
        <v>97</v>
      </c>
      <c r="M371" s="277"/>
      <c r="N371" s="277">
        <f>C371/L371-1</f>
        <v>0.43298969072165</v>
      </c>
    </row>
    <row r="372" ht="15.65" spans="1:14">
      <c r="A372" s="266">
        <v>2070308</v>
      </c>
      <c r="B372" s="269" t="s">
        <v>371</v>
      </c>
      <c r="C372" s="265">
        <v>40</v>
      </c>
      <c r="D372" s="265">
        <f t="shared" si="16"/>
        <v>29.15</v>
      </c>
      <c r="E372" s="270"/>
      <c r="F372" s="270">
        <v>10.85</v>
      </c>
      <c r="G372" s="270"/>
      <c r="H372" s="270"/>
      <c r="I372" s="270"/>
      <c r="J372" s="270"/>
      <c r="K372" s="265">
        <v>32</v>
      </c>
      <c r="L372" s="270">
        <v>11</v>
      </c>
      <c r="M372" s="277">
        <f>C372/K372</f>
        <v>1.25</v>
      </c>
      <c r="N372" s="277"/>
    </row>
    <row r="373" ht="15.65" spans="1:14">
      <c r="A373" s="266">
        <v>2070309</v>
      </c>
      <c r="B373" s="269" t="s">
        <v>372</v>
      </c>
      <c r="C373" s="265">
        <v>0</v>
      </c>
      <c r="D373" s="265"/>
      <c r="E373" s="270"/>
      <c r="F373" s="270"/>
      <c r="G373" s="270"/>
      <c r="H373" s="270"/>
      <c r="I373" s="270"/>
      <c r="J373" s="270"/>
      <c r="K373" s="265"/>
      <c r="L373" s="270">
        <v>0</v>
      </c>
      <c r="M373" s="277"/>
      <c r="N373" s="277"/>
    </row>
    <row r="374" ht="15.65" spans="1:14">
      <c r="A374" s="266">
        <v>2070399</v>
      </c>
      <c r="B374" s="269" t="s">
        <v>373</v>
      </c>
      <c r="C374" s="265">
        <v>9</v>
      </c>
      <c r="D374" s="265"/>
      <c r="E374" s="270"/>
      <c r="F374" s="270">
        <v>9</v>
      </c>
      <c r="G374" s="270"/>
      <c r="H374" s="270"/>
      <c r="I374" s="270"/>
      <c r="J374" s="270"/>
      <c r="K374" s="265"/>
      <c r="L374" s="270">
        <v>24</v>
      </c>
      <c r="M374" s="277"/>
      <c r="N374" s="277">
        <f>C374/L374-1</f>
        <v>-0.625</v>
      </c>
    </row>
    <row r="375" ht="15.65" spans="1:14">
      <c r="A375" s="266">
        <v>20704</v>
      </c>
      <c r="B375" s="267" t="s">
        <v>374</v>
      </c>
      <c r="C375" s="265">
        <f>SUM(C376:C382)</f>
        <v>247</v>
      </c>
      <c r="D375" s="265">
        <f t="shared" ref="D373:D436" si="19">C375-E375-F375-G375-H375-I375-J375</f>
        <v>127</v>
      </c>
      <c r="E375" s="270">
        <f>SUM(E376:E382)</f>
        <v>120</v>
      </c>
      <c r="F375" s="270">
        <f>SUM(F376:F382)</f>
        <v>0</v>
      </c>
      <c r="G375" s="270"/>
      <c r="H375" s="270"/>
      <c r="I375" s="270"/>
      <c r="J375" s="270"/>
      <c r="K375" s="265">
        <f>SUM(K376:K382)</f>
        <v>240</v>
      </c>
      <c r="L375" s="270">
        <v>283</v>
      </c>
      <c r="M375" s="277">
        <f>C375/K375</f>
        <v>1.02916666666667</v>
      </c>
      <c r="N375" s="277">
        <f>C375/L375-1</f>
        <v>-0.127208480565371</v>
      </c>
    </row>
    <row r="376" ht="15.65" spans="1:14">
      <c r="A376" s="266">
        <v>2070401</v>
      </c>
      <c r="B376" s="269" t="s">
        <v>124</v>
      </c>
      <c r="C376" s="265"/>
      <c r="D376" s="265"/>
      <c r="E376" s="270"/>
      <c r="F376" s="270"/>
      <c r="G376" s="270"/>
      <c r="H376" s="270"/>
      <c r="I376" s="270"/>
      <c r="J376" s="270"/>
      <c r="K376" s="265">
        <v>156</v>
      </c>
      <c r="L376" s="270">
        <v>57</v>
      </c>
      <c r="M376" s="277"/>
      <c r="N376" s="277"/>
    </row>
    <row r="377" ht="15.65" spans="1:14">
      <c r="A377" s="266">
        <v>2070402</v>
      </c>
      <c r="B377" s="269" t="s">
        <v>125</v>
      </c>
      <c r="C377" s="265"/>
      <c r="D377" s="265"/>
      <c r="E377" s="270"/>
      <c r="F377" s="270"/>
      <c r="G377" s="270"/>
      <c r="H377" s="270"/>
      <c r="I377" s="270"/>
      <c r="J377" s="270"/>
      <c r="K377" s="265">
        <v>40</v>
      </c>
      <c r="L377" s="270">
        <v>25</v>
      </c>
      <c r="M377" s="277"/>
      <c r="N377" s="277"/>
    </row>
    <row r="378" ht="15.65" spans="1:14">
      <c r="A378" s="266">
        <v>2070403</v>
      </c>
      <c r="B378" s="269" t="s">
        <v>126</v>
      </c>
      <c r="C378" s="265"/>
      <c r="D378" s="265"/>
      <c r="E378" s="270"/>
      <c r="F378" s="270"/>
      <c r="G378" s="270"/>
      <c r="H378" s="270"/>
      <c r="I378" s="270"/>
      <c r="J378" s="270"/>
      <c r="K378" s="265"/>
      <c r="L378" s="270">
        <v>0</v>
      </c>
      <c r="M378" s="277"/>
      <c r="N378" s="277"/>
    </row>
    <row r="379" ht="15.65" spans="1:14">
      <c r="A379" s="266">
        <v>2070404</v>
      </c>
      <c r="B379" s="269" t="s">
        <v>375</v>
      </c>
      <c r="C379" s="265"/>
      <c r="D379" s="265"/>
      <c r="E379" s="270"/>
      <c r="F379" s="270"/>
      <c r="G379" s="270"/>
      <c r="H379" s="270"/>
      <c r="I379" s="270"/>
      <c r="J379" s="270"/>
      <c r="K379" s="265"/>
      <c r="L379" s="270">
        <v>0</v>
      </c>
      <c r="M379" s="277"/>
      <c r="N379" s="277"/>
    </row>
    <row r="380" ht="15.65" spans="1:14">
      <c r="A380" s="266">
        <v>2070405</v>
      </c>
      <c r="B380" s="269" t="s">
        <v>376</v>
      </c>
      <c r="C380" s="265">
        <v>6</v>
      </c>
      <c r="D380" s="265">
        <f t="shared" si="19"/>
        <v>6</v>
      </c>
      <c r="E380" s="270"/>
      <c r="F380" s="270"/>
      <c r="G380" s="270"/>
      <c r="H380" s="270"/>
      <c r="I380" s="270"/>
      <c r="J380" s="270"/>
      <c r="K380" s="265">
        <v>7</v>
      </c>
      <c r="L380" s="270">
        <v>68</v>
      </c>
      <c r="M380" s="277">
        <f>C380/K380</f>
        <v>0.857142857142857</v>
      </c>
      <c r="N380" s="277">
        <f>C380/L380-1</f>
        <v>-0.911764705882353</v>
      </c>
    </row>
    <row r="381" ht="15.65" spans="1:14">
      <c r="A381" s="266">
        <v>2070406</v>
      </c>
      <c r="B381" s="269" t="s">
        <v>377</v>
      </c>
      <c r="C381" s="265">
        <v>37</v>
      </c>
      <c r="D381" s="265">
        <f t="shared" si="19"/>
        <v>37</v>
      </c>
      <c r="E381" s="270"/>
      <c r="F381" s="270"/>
      <c r="G381" s="270"/>
      <c r="H381" s="270"/>
      <c r="I381" s="270"/>
      <c r="J381" s="270"/>
      <c r="K381" s="265">
        <v>37</v>
      </c>
      <c r="L381" s="270">
        <v>35</v>
      </c>
      <c r="M381" s="277"/>
      <c r="N381" s="277">
        <f>C381/L381-1</f>
        <v>0.0571428571428572</v>
      </c>
    </row>
    <row r="382" ht="15.65" spans="1:14">
      <c r="A382" s="266">
        <v>2070499</v>
      </c>
      <c r="B382" s="269" t="s">
        <v>378</v>
      </c>
      <c r="C382" s="265">
        <v>204</v>
      </c>
      <c r="D382" s="265">
        <f t="shared" si="19"/>
        <v>84</v>
      </c>
      <c r="E382" s="270">
        <v>120</v>
      </c>
      <c r="F382" s="270"/>
      <c r="G382" s="270"/>
      <c r="H382" s="270"/>
      <c r="I382" s="270"/>
      <c r="J382" s="270"/>
      <c r="K382" s="265"/>
      <c r="L382" s="270">
        <v>98</v>
      </c>
      <c r="M382" s="277"/>
      <c r="N382" s="277">
        <f>C382/L382-1</f>
        <v>1.08163265306122</v>
      </c>
    </row>
    <row r="383" ht="15.65" spans="1:14">
      <c r="A383" s="266">
        <v>20799</v>
      </c>
      <c r="B383" s="267" t="s">
        <v>379</v>
      </c>
      <c r="C383" s="265">
        <v>193</v>
      </c>
      <c r="D383" s="265">
        <f t="shared" si="19"/>
        <v>183</v>
      </c>
      <c r="E383" s="270"/>
      <c r="F383" s="270">
        <f>SUM(F384:F386)</f>
        <v>10</v>
      </c>
      <c r="G383" s="270"/>
      <c r="H383" s="270"/>
      <c r="I383" s="270"/>
      <c r="J383" s="270"/>
      <c r="K383" s="265"/>
      <c r="L383" s="270">
        <v>403</v>
      </c>
      <c r="M383" s="277"/>
      <c r="N383" s="277">
        <f>C383/L383-1</f>
        <v>-0.521091811414392</v>
      </c>
    </row>
    <row r="384" ht="15.65" spans="1:14">
      <c r="A384" s="266">
        <v>2079902</v>
      </c>
      <c r="B384" s="269" t="s">
        <v>380</v>
      </c>
      <c r="C384" s="265">
        <v>10</v>
      </c>
      <c r="D384" s="265">
        <f t="shared" si="19"/>
        <v>0</v>
      </c>
      <c r="E384" s="270"/>
      <c r="F384" s="270">
        <v>10</v>
      </c>
      <c r="G384" s="270"/>
      <c r="H384" s="270"/>
      <c r="I384" s="270"/>
      <c r="J384" s="270"/>
      <c r="K384" s="265"/>
      <c r="L384" s="270">
        <v>0</v>
      </c>
      <c r="M384" s="277"/>
      <c r="N384" s="277"/>
    </row>
    <row r="385" ht="15.65" spans="1:14">
      <c r="A385" s="266">
        <v>2079903</v>
      </c>
      <c r="B385" s="269" t="s">
        <v>381</v>
      </c>
      <c r="C385" s="265">
        <v>0</v>
      </c>
      <c r="D385" s="265">
        <f t="shared" si="19"/>
        <v>0</v>
      </c>
      <c r="E385" s="270"/>
      <c r="F385" s="270"/>
      <c r="G385" s="270"/>
      <c r="H385" s="270"/>
      <c r="I385" s="270"/>
      <c r="J385" s="270"/>
      <c r="K385" s="265"/>
      <c r="L385" s="270">
        <v>80</v>
      </c>
      <c r="M385" s="277"/>
      <c r="N385" s="277"/>
    </row>
    <row r="386" ht="15.65" spans="1:14">
      <c r="A386" s="266">
        <v>2079999</v>
      </c>
      <c r="B386" s="269" t="s">
        <v>382</v>
      </c>
      <c r="C386" s="265">
        <v>183</v>
      </c>
      <c r="D386" s="265">
        <f t="shared" si="19"/>
        <v>183</v>
      </c>
      <c r="E386" s="270"/>
      <c r="F386" s="270"/>
      <c r="G386" s="270"/>
      <c r="H386" s="270"/>
      <c r="I386" s="270"/>
      <c r="J386" s="270"/>
      <c r="K386" s="265"/>
      <c r="L386" s="270">
        <v>323</v>
      </c>
      <c r="M386" s="277"/>
      <c r="N386" s="277">
        <f>C386/L386-1</f>
        <v>-0.43343653250774</v>
      </c>
    </row>
    <row r="387" ht="15.65" spans="1:14">
      <c r="A387" s="266">
        <v>208</v>
      </c>
      <c r="B387" s="267" t="s">
        <v>383</v>
      </c>
      <c r="C387" s="265">
        <f>C388+C402+C413+C415+C424+C438+C446+C452+C459+C468+C473+C478+C481+C484+C487+C490+C493+C497+C502</f>
        <v>30784</v>
      </c>
      <c r="D387" s="265">
        <f t="shared" si="19"/>
        <v>9918.4834</v>
      </c>
      <c r="E387" s="270">
        <f t="shared" ref="D387:K387" si="20">E388+E402+E413+E415+E424+E438+E446+E452+E459+E468+E473+E478+E481+E484+E487+E490+E493+E497+E502</f>
        <v>4129</v>
      </c>
      <c r="F387" s="270">
        <f t="shared" si="20"/>
        <v>11841.5166</v>
      </c>
      <c r="G387" s="270"/>
      <c r="H387" s="270">
        <f t="shared" si="20"/>
        <v>4895</v>
      </c>
      <c r="I387" s="270"/>
      <c r="J387" s="270"/>
      <c r="K387" s="265">
        <f t="shared" si="20"/>
        <v>28537</v>
      </c>
      <c r="L387" s="270">
        <v>34873</v>
      </c>
      <c r="M387" s="277">
        <f>C387/K387</f>
        <v>1.07873988155728</v>
      </c>
      <c r="N387" s="277">
        <f>C387/L387-1</f>
        <v>-0.117254036073753</v>
      </c>
    </row>
    <row r="388" ht="15.65" spans="1:14">
      <c r="A388" s="266">
        <v>20801</v>
      </c>
      <c r="B388" s="267" t="s">
        <v>384</v>
      </c>
      <c r="C388" s="265">
        <v>1243</v>
      </c>
      <c r="D388" s="265">
        <f t="shared" si="19"/>
        <v>1224.8</v>
      </c>
      <c r="E388" s="270"/>
      <c r="F388" s="270">
        <f t="shared" ref="F388:K388" si="21">SUM(F389:F401)</f>
        <v>18.2</v>
      </c>
      <c r="G388" s="270"/>
      <c r="H388" s="270">
        <f t="shared" si="21"/>
        <v>0</v>
      </c>
      <c r="I388" s="270"/>
      <c r="J388" s="270"/>
      <c r="K388" s="265">
        <f t="shared" si="21"/>
        <v>1099</v>
      </c>
      <c r="L388" s="270">
        <v>1063</v>
      </c>
      <c r="M388" s="277">
        <f>C388/K388</f>
        <v>1.13102820746133</v>
      </c>
      <c r="N388" s="277">
        <f>C388/L388-1</f>
        <v>0.169332079021637</v>
      </c>
    </row>
    <row r="389" ht="15.65" spans="1:14">
      <c r="A389" s="266">
        <v>2080101</v>
      </c>
      <c r="B389" s="269" t="s">
        <v>124</v>
      </c>
      <c r="C389" s="265">
        <v>519</v>
      </c>
      <c r="D389" s="265">
        <f t="shared" si="19"/>
        <v>519</v>
      </c>
      <c r="E389" s="270"/>
      <c r="F389" s="270"/>
      <c r="G389" s="270"/>
      <c r="H389" s="270"/>
      <c r="I389" s="270"/>
      <c r="J389" s="270"/>
      <c r="K389" s="265">
        <v>627</v>
      </c>
      <c r="L389" s="270">
        <v>594</v>
      </c>
      <c r="M389" s="277">
        <f>C389/K389</f>
        <v>0.827751196172249</v>
      </c>
      <c r="N389" s="277">
        <f>C389/L389-1</f>
        <v>-0.126262626262626</v>
      </c>
    </row>
    <row r="390" ht="15.65" spans="1:14">
      <c r="A390" s="266">
        <v>2080102</v>
      </c>
      <c r="B390" s="269" t="s">
        <v>125</v>
      </c>
      <c r="C390" s="265">
        <v>43</v>
      </c>
      <c r="D390" s="265">
        <f t="shared" si="19"/>
        <v>43</v>
      </c>
      <c r="E390" s="270"/>
      <c r="F390" s="270"/>
      <c r="G390" s="270"/>
      <c r="H390" s="270"/>
      <c r="I390" s="270"/>
      <c r="J390" s="270"/>
      <c r="K390" s="265">
        <v>41</v>
      </c>
      <c r="L390" s="270">
        <v>33</v>
      </c>
      <c r="M390" s="277">
        <f>C390/K390</f>
        <v>1.04878048780488</v>
      </c>
      <c r="N390" s="277">
        <f>C390/L390-1</f>
        <v>0.303030303030303</v>
      </c>
    </row>
    <row r="391" ht="15.65" spans="1:14">
      <c r="A391" s="266">
        <v>2080103</v>
      </c>
      <c r="B391" s="269" t="s">
        <v>126</v>
      </c>
      <c r="C391" s="265"/>
      <c r="D391" s="265"/>
      <c r="E391" s="270"/>
      <c r="F391" s="270"/>
      <c r="G391" s="270"/>
      <c r="H391" s="270"/>
      <c r="I391" s="270"/>
      <c r="J391" s="270"/>
      <c r="K391" s="265"/>
      <c r="L391" s="270">
        <v>0</v>
      </c>
      <c r="M391" s="277"/>
      <c r="N391" s="277"/>
    </row>
    <row r="392" ht="15.65" spans="1:14">
      <c r="A392" s="266">
        <v>2080104</v>
      </c>
      <c r="B392" s="269" t="s">
        <v>385</v>
      </c>
      <c r="C392" s="265"/>
      <c r="D392" s="265"/>
      <c r="E392" s="270"/>
      <c r="F392" s="270"/>
      <c r="G392" s="270"/>
      <c r="H392" s="270"/>
      <c r="I392" s="270"/>
      <c r="J392" s="270"/>
      <c r="K392" s="265"/>
      <c r="L392" s="270">
        <v>0</v>
      </c>
      <c r="M392" s="277"/>
      <c r="N392" s="277"/>
    </row>
    <row r="393" ht="15.65" spans="1:14">
      <c r="A393" s="266">
        <v>2080105</v>
      </c>
      <c r="B393" s="269" t="s">
        <v>386</v>
      </c>
      <c r="C393" s="265">
        <v>3</v>
      </c>
      <c r="D393" s="265">
        <f t="shared" si="19"/>
        <v>3</v>
      </c>
      <c r="E393" s="270"/>
      <c r="F393" s="270"/>
      <c r="G393" s="270"/>
      <c r="H393" s="270"/>
      <c r="I393" s="270"/>
      <c r="J393" s="270"/>
      <c r="K393" s="265">
        <v>3</v>
      </c>
      <c r="L393" s="270">
        <v>3</v>
      </c>
      <c r="M393" s="277"/>
      <c r="N393" s="277">
        <f>C393/L393-1</f>
        <v>0</v>
      </c>
    </row>
    <row r="394" ht="15.65" spans="1:14">
      <c r="A394" s="266">
        <v>2080106</v>
      </c>
      <c r="B394" s="269" t="s">
        <v>387</v>
      </c>
      <c r="C394" s="265">
        <v>27</v>
      </c>
      <c r="D394" s="265">
        <f t="shared" si="19"/>
        <v>27</v>
      </c>
      <c r="E394" s="270"/>
      <c r="F394" s="270"/>
      <c r="G394" s="270"/>
      <c r="H394" s="270"/>
      <c r="I394" s="270"/>
      <c r="J394" s="270"/>
      <c r="K394" s="265">
        <v>25</v>
      </c>
      <c r="L394" s="270">
        <v>1</v>
      </c>
      <c r="M394" s="277">
        <f>C394/K394</f>
        <v>1.08</v>
      </c>
      <c r="N394" s="277"/>
    </row>
    <row r="395" ht="15.65" spans="1:14">
      <c r="A395" s="266">
        <v>2080107</v>
      </c>
      <c r="B395" s="269" t="s">
        <v>388</v>
      </c>
      <c r="C395" s="265"/>
      <c r="D395" s="265"/>
      <c r="E395" s="270"/>
      <c r="F395" s="270"/>
      <c r="G395" s="270"/>
      <c r="H395" s="270"/>
      <c r="I395" s="270"/>
      <c r="J395" s="270"/>
      <c r="K395" s="265">
        <v>363</v>
      </c>
      <c r="L395" s="270">
        <v>0</v>
      </c>
      <c r="M395" s="277"/>
      <c r="N395" s="277"/>
    </row>
    <row r="396" ht="15.65" spans="1:14">
      <c r="A396" s="266">
        <v>2080108</v>
      </c>
      <c r="B396" s="269" t="s">
        <v>167</v>
      </c>
      <c r="C396" s="265"/>
      <c r="D396" s="265"/>
      <c r="E396" s="270"/>
      <c r="F396" s="270"/>
      <c r="G396" s="270"/>
      <c r="H396" s="270"/>
      <c r="I396" s="270"/>
      <c r="J396" s="270"/>
      <c r="K396" s="265"/>
      <c r="L396" s="270"/>
      <c r="M396" s="277"/>
      <c r="N396" s="277"/>
    </row>
    <row r="397" ht="15.65" spans="1:14">
      <c r="A397" s="266">
        <v>2080109</v>
      </c>
      <c r="B397" s="269" t="s">
        <v>389</v>
      </c>
      <c r="C397" s="265">
        <v>568</v>
      </c>
      <c r="D397" s="265">
        <f t="shared" si="19"/>
        <v>557</v>
      </c>
      <c r="E397" s="270"/>
      <c r="F397" s="270">
        <v>11</v>
      </c>
      <c r="G397" s="270"/>
      <c r="H397" s="270"/>
      <c r="I397" s="270"/>
      <c r="J397" s="270"/>
      <c r="K397" s="265">
        <v>31</v>
      </c>
      <c r="L397" s="270">
        <v>376</v>
      </c>
      <c r="M397" s="277"/>
      <c r="N397" s="277">
        <f>C397/L397-1</f>
        <v>0.51063829787234</v>
      </c>
    </row>
    <row r="398" ht="15.65" spans="1:14">
      <c r="A398" s="266">
        <v>2080110</v>
      </c>
      <c r="B398" s="269" t="s">
        <v>390</v>
      </c>
      <c r="C398" s="265">
        <v>8</v>
      </c>
      <c r="D398" s="265">
        <f t="shared" si="19"/>
        <v>8</v>
      </c>
      <c r="E398" s="270"/>
      <c r="F398" s="270"/>
      <c r="G398" s="270"/>
      <c r="H398" s="270"/>
      <c r="I398" s="270"/>
      <c r="J398" s="270"/>
      <c r="K398" s="265">
        <v>4</v>
      </c>
      <c r="L398" s="270">
        <v>8</v>
      </c>
      <c r="M398" s="277"/>
      <c r="N398" s="277">
        <f>C398/L398-1</f>
        <v>0</v>
      </c>
    </row>
    <row r="399" ht="31.3" spans="1:14">
      <c r="A399" s="266">
        <v>2080111</v>
      </c>
      <c r="B399" s="269" t="s">
        <v>391</v>
      </c>
      <c r="C399" s="265"/>
      <c r="D399" s="265"/>
      <c r="E399" s="270"/>
      <c r="F399" s="270"/>
      <c r="G399" s="270"/>
      <c r="H399" s="270"/>
      <c r="I399" s="270"/>
      <c r="J399" s="270"/>
      <c r="K399" s="265"/>
      <c r="L399" s="270">
        <v>0</v>
      </c>
      <c r="M399" s="277"/>
      <c r="N399" s="277"/>
    </row>
    <row r="400" ht="15.65" spans="1:14">
      <c r="A400" s="266">
        <v>2080112</v>
      </c>
      <c r="B400" s="269" t="s">
        <v>392</v>
      </c>
      <c r="C400" s="265"/>
      <c r="D400" s="265"/>
      <c r="E400" s="270"/>
      <c r="F400" s="270"/>
      <c r="G400" s="270"/>
      <c r="H400" s="270"/>
      <c r="I400" s="270"/>
      <c r="J400" s="270"/>
      <c r="K400" s="265"/>
      <c r="L400" s="270">
        <v>0</v>
      </c>
      <c r="M400" s="277"/>
      <c r="N400" s="277"/>
    </row>
    <row r="401" ht="31.3" spans="1:14">
      <c r="A401" s="266">
        <v>2080199</v>
      </c>
      <c r="B401" s="269" t="s">
        <v>393</v>
      </c>
      <c r="C401" s="265">
        <v>75</v>
      </c>
      <c r="D401" s="265">
        <f t="shared" si="19"/>
        <v>67.8</v>
      </c>
      <c r="E401" s="270"/>
      <c r="F401" s="270">
        <v>7.2</v>
      </c>
      <c r="G401" s="270"/>
      <c r="H401" s="270"/>
      <c r="I401" s="270"/>
      <c r="J401" s="270"/>
      <c r="K401" s="265">
        <v>5</v>
      </c>
      <c r="L401" s="270">
        <v>48</v>
      </c>
      <c r="M401" s="277"/>
      <c r="N401" s="277">
        <f>C401/L401-1</f>
        <v>0.5625</v>
      </c>
    </row>
    <row r="402" ht="15.65" spans="1:14">
      <c r="A402" s="266">
        <v>20802</v>
      </c>
      <c r="B402" s="267" t="s">
        <v>394</v>
      </c>
      <c r="C402" s="265">
        <v>4053</v>
      </c>
      <c r="D402" s="265">
        <f t="shared" si="19"/>
        <v>2033</v>
      </c>
      <c r="E402" s="270"/>
      <c r="F402" s="270">
        <f>SUM(F403:F412)</f>
        <v>2020</v>
      </c>
      <c r="G402" s="270"/>
      <c r="H402" s="270"/>
      <c r="I402" s="270"/>
      <c r="J402" s="270"/>
      <c r="K402" s="265">
        <f>SUM(K403:K412)</f>
        <v>3191</v>
      </c>
      <c r="L402" s="270">
        <v>3691</v>
      </c>
      <c r="M402" s="277">
        <f>C402/K402</f>
        <v>1.27013475399561</v>
      </c>
      <c r="N402" s="277">
        <f>C402/L402-1</f>
        <v>0.0980764020590625</v>
      </c>
    </row>
    <row r="403" ht="15.65" spans="1:14">
      <c r="A403" s="266">
        <v>2080201</v>
      </c>
      <c r="B403" s="269" t="s">
        <v>124</v>
      </c>
      <c r="C403" s="265">
        <v>394</v>
      </c>
      <c r="D403" s="265">
        <f t="shared" si="19"/>
        <v>394</v>
      </c>
      <c r="E403" s="270"/>
      <c r="F403" s="270"/>
      <c r="G403" s="270"/>
      <c r="H403" s="270"/>
      <c r="I403" s="270"/>
      <c r="J403" s="270"/>
      <c r="K403" s="265">
        <v>255</v>
      </c>
      <c r="L403" s="270">
        <v>433</v>
      </c>
      <c r="M403" s="277">
        <f>C403/K403</f>
        <v>1.54509803921569</v>
      </c>
      <c r="N403" s="277">
        <f>C403/L403-1</f>
        <v>-0.0900692840646651</v>
      </c>
    </row>
    <row r="404" ht="15.65" spans="1:14">
      <c r="A404" s="266">
        <v>2080202</v>
      </c>
      <c r="B404" s="269" t="s">
        <v>125</v>
      </c>
      <c r="C404" s="265">
        <v>53</v>
      </c>
      <c r="D404" s="265">
        <f t="shared" si="19"/>
        <v>53</v>
      </c>
      <c r="E404" s="270"/>
      <c r="F404" s="270"/>
      <c r="G404" s="270"/>
      <c r="H404" s="270"/>
      <c r="I404" s="270"/>
      <c r="J404" s="270"/>
      <c r="K404" s="265">
        <v>55</v>
      </c>
      <c r="L404" s="270">
        <v>51</v>
      </c>
      <c r="M404" s="277">
        <f>C404/K404</f>
        <v>0.963636363636364</v>
      </c>
      <c r="N404" s="277">
        <f>C404/L404-1</f>
        <v>0.0392156862745099</v>
      </c>
    </row>
    <row r="405" ht="15.65" spans="1:14">
      <c r="A405" s="266">
        <v>2080203</v>
      </c>
      <c r="B405" s="269" t="s">
        <v>126</v>
      </c>
      <c r="C405" s="265">
        <v>9</v>
      </c>
      <c r="D405" s="265">
        <f t="shared" si="19"/>
        <v>9</v>
      </c>
      <c r="E405" s="270"/>
      <c r="F405" s="270"/>
      <c r="G405" s="270"/>
      <c r="H405" s="270"/>
      <c r="I405" s="270"/>
      <c r="J405" s="270"/>
      <c r="K405" s="265"/>
      <c r="L405" s="270">
        <v>0</v>
      </c>
      <c r="M405" s="277"/>
      <c r="N405" s="277"/>
    </row>
    <row r="406" ht="15.65" spans="1:14">
      <c r="A406" s="266">
        <v>2080204</v>
      </c>
      <c r="B406" s="269" t="s">
        <v>395</v>
      </c>
      <c r="C406" s="265">
        <v>0</v>
      </c>
      <c r="D406" s="265">
        <f t="shared" si="19"/>
        <v>0</v>
      </c>
      <c r="E406" s="270"/>
      <c r="F406" s="270"/>
      <c r="G406" s="270"/>
      <c r="H406" s="270"/>
      <c r="I406" s="270"/>
      <c r="J406" s="270"/>
      <c r="K406" s="265"/>
      <c r="L406" s="270">
        <v>0</v>
      </c>
      <c r="M406" s="277"/>
      <c r="N406" s="277"/>
    </row>
    <row r="407" ht="15.65" spans="1:14">
      <c r="A407" s="266">
        <v>2080205</v>
      </c>
      <c r="B407" s="269" t="s">
        <v>396</v>
      </c>
      <c r="C407" s="265">
        <v>1921</v>
      </c>
      <c r="D407" s="265">
        <f t="shared" si="19"/>
        <v>677</v>
      </c>
      <c r="E407" s="270"/>
      <c r="F407" s="270">
        <v>1244</v>
      </c>
      <c r="G407" s="270"/>
      <c r="H407" s="270"/>
      <c r="I407" s="270"/>
      <c r="J407" s="270"/>
      <c r="K407" s="265">
        <v>1667</v>
      </c>
      <c r="L407" s="270">
        <v>1562</v>
      </c>
      <c r="M407" s="277">
        <f>C407/K407</f>
        <v>1.15236952609478</v>
      </c>
      <c r="N407" s="277">
        <f>C407/L407-1</f>
        <v>0.229833546734955</v>
      </c>
    </row>
    <row r="408" ht="15.65" spans="1:14">
      <c r="A408" s="266">
        <v>2080206</v>
      </c>
      <c r="B408" s="269" t="s">
        <v>397</v>
      </c>
      <c r="C408" s="265">
        <v>3</v>
      </c>
      <c r="D408" s="265">
        <f t="shared" si="19"/>
        <v>3</v>
      </c>
      <c r="E408" s="270"/>
      <c r="F408" s="270"/>
      <c r="G408" s="270"/>
      <c r="H408" s="270"/>
      <c r="I408" s="270"/>
      <c r="J408" s="270"/>
      <c r="K408" s="265"/>
      <c r="L408" s="270">
        <v>0</v>
      </c>
      <c r="M408" s="277"/>
      <c r="N408" s="277"/>
    </row>
    <row r="409" ht="15.65" spans="1:14">
      <c r="A409" s="266">
        <v>2080207</v>
      </c>
      <c r="B409" s="269" t="s">
        <v>398</v>
      </c>
      <c r="C409" s="265">
        <v>0</v>
      </c>
      <c r="D409" s="265">
        <f t="shared" si="19"/>
        <v>0</v>
      </c>
      <c r="E409" s="270"/>
      <c r="F409" s="270"/>
      <c r="G409" s="270"/>
      <c r="H409" s="270"/>
      <c r="I409" s="270"/>
      <c r="J409" s="270"/>
      <c r="K409" s="265"/>
      <c r="L409" s="270">
        <v>11</v>
      </c>
      <c r="M409" s="277"/>
      <c r="N409" s="277"/>
    </row>
    <row r="410" ht="15.65" spans="1:14">
      <c r="A410" s="266">
        <v>2080208</v>
      </c>
      <c r="B410" s="269" t="s">
        <v>399</v>
      </c>
      <c r="C410" s="265">
        <v>1264</v>
      </c>
      <c r="D410" s="265">
        <f t="shared" si="19"/>
        <v>488</v>
      </c>
      <c r="E410" s="270"/>
      <c r="F410" s="270">
        <v>776</v>
      </c>
      <c r="G410" s="270"/>
      <c r="H410" s="270"/>
      <c r="I410" s="270"/>
      <c r="J410" s="270"/>
      <c r="K410" s="265">
        <v>944</v>
      </c>
      <c r="L410" s="270">
        <v>1451</v>
      </c>
      <c r="M410" s="277">
        <f>C410/K410</f>
        <v>1.33898305084746</v>
      </c>
      <c r="N410" s="277">
        <f>C410/L410-1</f>
        <v>-0.128876636802205</v>
      </c>
    </row>
    <row r="411" ht="15.65" spans="1:14">
      <c r="A411" s="266">
        <v>2080209</v>
      </c>
      <c r="B411" s="269" t="s">
        <v>400</v>
      </c>
      <c r="C411" s="265">
        <v>0</v>
      </c>
      <c r="D411" s="265">
        <f t="shared" si="19"/>
        <v>0</v>
      </c>
      <c r="E411" s="270"/>
      <c r="F411" s="270"/>
      <c r="G411" s="270"/>
      <c r="H411" s="270"/>
      <c r="I411" s="270"/>
      <c r="J411" s="270"/>
      <c r="K411" s="265"/>
      <c r="L411" s="270">
        <v>0</v>
      </c>
      <c r="M411" s="277"/>
      <c r="N411" s="277"/>
    </row>
    <row r="412" ht="15.65" spans="1:14">
      <c r="A412" s="266">
        <v>2080299</v>
      </c>
      <c r="B412" s="269" t="s">
        <v>401</v>
      </c>
      <c r="C412" s="265">
        <v>409</v>
      </c>
      <c r="D412" s="265">
        <f t="shared" si="19"/>
        <v>409</v>
      </c>
      <c r="E412" s="270"/>
      <c r="F412" s="270"/>
      <c r="G412" s="270"/>
      <c r="H412" s="270"/>
      <c r="I412" s="270"/>
      <c r="J412" s="270"/>
      <c r="K412" s="265">
        <v>270</v>
      </c>
      <c r="L412" s="270">
        <v>183</v>
      </c>
      <c r="M412" s="277">
        <f>C412/K412</f>
        <v>1.51481481481481</v>
      </c>
      <c r="N412" s="277">
        <f>C412/L412-1</f>
        <v>1.23497267759563</v>
      </c>
    </row>
    <row r="413" ht="15.65" spans="1:14">
      <c r="A413" s="266">
        <v>20804</v>
      </c>
      <c r="B413" s="267" t="s">
        <v>402</v>
      </c>
      <c r="C413" s="265"/>
      <c r="D413" s="265">
        <f t="shared" si="19"/>
        <v>0</v>
      </c>
      <c r="E413" s="270"/>
      <c r="F413" s="270"/>
      <c r="G413" s="270"/>
      <c r="H413" s="270"/>
      <c r="I413" s="270"/>
      <c r="J413" s="270"/>
      <c r="K413" s="265"/>
      <c r="L413" s="270">
        <v>0</v>
      </c>
      <c r="M413" s="277"/>
      <c r="N413" s="277"/>
    </row>
    <row r="414" ht="15.65" spans="1:14">
      <c r="A414" s="266">
        <v>2080402</v>
      </c>
      <c r="B414" s="269" t="s">
        <v>403</v>
      </c>
      <c r="C414" s="265"/>
      <c r="D414" s="265">
        <f t="shared" si="19"/>
        <v>0</v>
      </c>
      <c r="E414" s="270"/>
      <c r="F414" s="270"/>
      <c r="G414" s="270"/>
      <c r="H414" s="270"/>
      <c r="I414" s="270"/>
      <c r="J414" s="270"/>
      <c r="K414" s="265"/>
      <c r="L414" s="270"/>
      <c r="M414" s="277"/>
      <c r="N414" s="277"/>
    </row>
    <row r="415" ht="15.65" spans="1:14">
      <c r="A415" s="266">
        <v>20805</v>
      </c>
      <c r="B415" s="267" t="s">
        <v>404</v>
      </c>
      <c r="C415" s="265">
        <f>SUM(C416:C423)</f>
        <v>8393</v>
      </c>
      <c r="D415" s="265">
        <f t="shared" si="19"/>
        <v>2785</v>
      </c>
      <c r="E415" s="270">
        <f>SUM(E416:E423)</f>
        <v>713</v>
      </c>
      <c r="F415" s="270"/>
      <c r="G415" s="270"/>
      <c r="H415" s="270">
        <f>SUM(H416:H423)</f>
        <v>4895</v>
      </c>
      <c r="I415" s="270"/>
      <c r="J415" s="270"/>
      <c r="K415" s="265">
        <f>SUM(K416:K423)</f>
        <v>13663</v>
      </c>
      <c r="L415" s="270">
        <v>13233</v>
      </c>
      <c r="M415" s="277">
        <f>C415/K415</f>
        <v>0.614286759862402</v>
      </c>
      <c r="N415" s="277">
        <f>C415/L415-1</f>
        <v>-0.365752285951787</v>
      </c>
    </row>
    <row r="416" ht="15.65" spans="1:14">
      <c r="A416" s="266">
        <v>2080501</v>
      </c>
      <c r="B416" s="269" t="s">
        <v>405</v>
      </c>
      <c r="C416" s="265">
        <v>0</v>
      </c>
      <c r="D416" s="265">
        <f t="shared" si="19"/>
        <v>0</v>
      </c>
      <c r="E416" s="270"/>
      <c r="F416" s="270"/>
      <c r="G416" s="270"/>
      <c r="H416" s="270"/>
      <c r="I416" s="270"/>
      <c r="J416" s="270"/>
      <c r="K416" s="265"/>
      <c r="L416" s="270">
        <v>3656</v>
      </c>
      <c r="M416" s="277"/>
      <c r="N416" s="277"/>
    </row>
    <row r="417" ht="15.65" spans="1:14">
      <c r="A417" s="266">
        <v>2080502</v>
      </c>
      <c r="B417" s="269" t="s">
        <v>406</v>
      </c>
      <c r="C417" s="265">
        <v>7608</v>
      </c>
      <c r="D417" s="265">
        <f t="shared" si="19"/>
        <v>2713</v>
      </c>
      <c r="E417" s="270"/>
      <c r="F417" s="270"/>
      <c r="G417" s="270"/>
      <c r="H417" s="270">
        <v>4895</v>
      </c>
      <c r="I417" s="270"/>
      <c r="J417" s="270"/>
      <c r="K417" s="265">
        <v>13135</v>
      </c>
      <c r="L417" s="270">
        <v>9258</v>
      </c>
      <c r="M417" s="277">
        <f>C417/K417</f>
        <v>0.579215835553864</v>
      </c>
      <c r="N417" s="277">
        <f>C417/L417-1</f>
        <v>-0.178224238496436</v>
      </c>
    </row>
    <row r="418" ht="15.65" spans="1:14">
      <c r="A418" s="266">
        <v>2080503</v>
      </c>
      <c r="B418" s="269" t="s">
        <v>407</v>
      </c>
      <c r="C418" s="265">
        <v>72</v>
      </c>
      <c r="D418" s="265">
        <f t="shared" si="19"/>
        <v>72</v>
      </c>
      <c r="E418" s="270"/>
      <c r="F418" s="270"/>
      <c r="G418" s="270"/>
      <c r="H418" s="270"/>
      <c r="I418" s="270"/>
      <c r="J418" s="270"/>
      <c r="K418" s="265">
        <v>23</v>
      </c>
      <c r="L418" s="270">
        <v>75</v>
      </c>
      <c r="M418" s="277"/>
      <c r="N418" s="277">
        <f>C418/L418-1</f>
        <v>-0.04</v>
      </c>
    </row>
    <row r="419" ht="15.65" spans="1:14">
      <c r="A419" s="266">
        <v>2080504</v>
      </c>
      <c r="B419" s="269" t="s">
        <v>408</v>
      </c>
      <c r="C419" s="265"/>
      <c r="D419" s="265"/>
      <c r="E419" s="270"/>
      <c r="F419" s="270"/>
      <c r="G419" s="270"/>
      <c r="H419" s="270"/>
      <c r="I419" s="270"/>
      <c r="J419" s="270"/>
      <c r="K419" s="265"/>
      <c r="L419" s="270">
        <v>0</v>
      </c>
      <c r="M419" s="277"/>
      <c r="N419" s="277"/>
    </row>
    <row r="420" ht="31.3" spans="1:14">
      <c r="A420" s="266">
        <v>2080505</v>
      </c>
      <c r="B420" s="269" t="s">
        <v>409</v>
      </c>
      <c r="C420" s="265"/>
      <c r="D420" s="265"/>
      <c r="E420" s="270"/>
      <c r="F420" s="270"/>
      <c r="G420" s="270"/>
      <c r="H420" s="270"/>
      <c r="I420" s="270"/>
      <c r="J420" s="270"/>
      <c r="K420" s="265"/>
      <c r="L420" s="270"/>
      <c r="M420" s="277"/>
      <c r="N420" s="277"/>
    </row>
    <row r="421" ht="31.3" spans="1:14">
      <c r="A421" s="266">
        <v>2080506</v>
      </c>
      <c r="B421" s="269" t="s">
        <v>410</v>
      </c>
      <c r="C421" s="265"/>
      <c r="D421" s="265"/>
      <c r="E421" s="270"/>
      <c r="F421" s="270"/>
      <c r="G421" s="270"/>
      <c r="H421" s="270"/>
      <c r="I421" s="270"/>
      <c r="J421" s="270"/>
      <c r="K421" s="265"/>
      <c r="L421" s="270"/>
      <c r="M421" s="277"/>
      <c r="N421" s="277"/>
    </row>
    <row r="422" ht="31.3" spans="1:14">
      <c r="A422" s="266">
        <v>2080507</v>
      </c>
      <c r="B422" s="269" t="s">
        <v>411</v>
      </c>
      <c r="C422" s="265">
        <v>713</v>
      </c>
      <c r="D422" s="265"/>
      <c r="E422" s="270">
        <v>713</v>
      </c>
      <c r="F422" s="270"/>
      <c r="G422" s="270"/>
      <c r="H422" s="270"/>
      <c r="I422" s="270"/>
      <c r="J422" s="270"/>
      <c r="K422" s="265">
        <v>505</v>
      </c>
      <c r="L422" s="270"/>
      <c r="M422" s="277">
        <f>C422/K422</f>
        <v>1.41188118811881</v>
      </c>
      <c r="N422" s="277"/>
    </row>
    <row r="423" ht="15.65" spans="1:14">
      <c r="A423" s="266">
        <v>2080599</v>
      </c>
      <c r="B423" s="269" t="s">
        <v>412</v>
      </c>
      <c r="C423" s="265"/>
      <c r="D423" s="265"/>
      <c r="E423" s="270"/>
      <c r="F423" s="270"/>
      <c r="G423" s="270"/>
      <c r="H423" s="270"/>
      <c r="I423" s="270"/>
      <c r="J423" s="270"/>
      <c r="K423" s="265"/>
      <c r="L423" s="270">
        <v>244</v>
      </c>
      <c r="M423" s="277"/>
      <c r="N423" s="277"/>
    </row>
    <row r="424" ht="15.65" spans="1:14">
      <c r="A424" s="266">
        <v>20807</v>
      </c>
      <c r="B424" s="267" t="s">
        <v>413</v>
      </c>
      <c r="C424" s="265">
        <v>273</v>
      </c>
      <c r="D424" s="265"/>
      <c r="E424" s="270"/>
      <c r="F424" s="270">
        <f>SUM(F425:F437)</f>
        <v>273</v>
      </c>
      <c r="G424" s="270"/>
      <c r="H424" s="270"/>
      <c r="I424" s="270"/>
      <c r="J424" s="270"/>
      <c r="K424" s="265"/>
      <c r="L424" s="270">
        <v>653</v>
      </c>
      <c r="M424" s="277"/>
      <c r="N424" s="277">
        <f>C424/L424-1</f>
        <v>-0.581929555895865</v>
      </c>
    </row>
    <row r="425" ht="15.65" spans="1:14">
      <c r="A425" s="266">
        <v>2080701</v>
      </c>
      <c r="B425" s="269" t="s">
        <v>414</v>
      </c>
      <c r="C425" s="265"/>
      <c r="D425" s="265"/>
      <c r="E425" s="270"/>
      <c r="F425" s="270"/>
      <c r="G425" s="270"/>
      <c r="H425" s="270"/>
      <c r="I425" s="270"/>
      <c r="J425" s="270"/>
      <c r="K425" s="265"/>
      <c r="L425" s="270"/>
      <c r="M425" s="277"/>
      <c r="N425" s="277"/>
    </row>
    <row r="426" ht="15.65" spans="1:14">
      <c r="A426" s="266">
        <v>2080702</v>
      </c>
      <c r="B426" s="269" t="s">
        <v>415</v>
      </c>
      <c r="C426" s="265"/>
      <c r="D426" s="265"/>
      <c r="E426" s="270"/>
      <c r="F426" s="270"/>
      <c r="G426" s="270"/>
      <c r="H426" s="270"/>
      <c r="I426" s="270"/>
      <c r="J426" s="270"/>
      <c r="K426" s="265"/>
      <c r="L426" s="270">
        <v>0</v>
      </c>
      <c r="M426" s="277"/>
      <c r="N426" s="277"/>
    </row>
    <row r="427" ht="15.65" spans="1:14">
      <c r="A427" s="266">
        <v>2080703</v>
      </c>
      <c r="B427" s="269" t="s">
        <v>416</v>
      </c>
      <c r="C427" s="265"/>
      <c r="D427" s="265"/>
      <c r="E427" s="270"/>
      <c r="F427" s="270"/>
      <c r="G427" s="270"/>
      <c r="H427" s="270"/>
      <c r="I427" s="270"/>
      <c r="J427" s="270"/>
      <c r="K427" s="265"/>
      <c r="L427" s="270"/>
      <c r="M427" s="277"/>
      <c r="N427" s="277"/>
    </row>
    <row r="428" ht="15.65" spans="1:14">
      <c r="A428" s="266">
        <v>2080704</v>
      </c>
      <c r="B428" s="269" t="s">
        <v>417</v>
      </c>
      <c r="C428" s="265"/>
      <c r="D428" s="265"/>
      <c r="E428" s="270"/>
      <c r="F428" s="270"/>
      <c r="G428" s="270"/>
      <c r="H428" s="270"/>
      <c r="I428" s="270"/>
      <c r="J428" s="270"/>
      <c r="K428" s="265"/>
      <c r="L428" s="270">
        <v>0</v>
      </c>
      <c r="M428" s="277"/>
      <c r="N428" s="277"/>
    </row>
    <row r="429" ht="15.65" spans="1:14">
      <c r="A429" s="266">
        <v>2080705</v>
      </c>
      <c r="B429" s="269" t="s">
        <v>418</v>
      </c>
      <c r="C429" s="265"/>
      <c r="D429" s="265"/>
      <c r="E429" s="270"/>
      <c r="F429" s="270"/>
      <c r="G429" s="270"/>
      <c r="H429" s="270"/>
      <c r="I429" s="270"/>
      <c r="J429" s="270"/>
      <c r="K429" s="265"/>
      <c r="L429" s="270">
        <v>0</v>
      </c>
      <c r="M429" s="277"/>
      <c r="N429" s="277"/>
    </row>
    <row r="430" ht="15.65" spans="1:14">
      <c r="A430" s="266">
        <v>2080706</v>
      </c>
      <c r="B430" s="269" t="s">
        <v>419</v>
      </c>
      <c r="C430" s="265"/>
      <c r="D430" s="265"/>
      <c r="E430" s="270"/>
      <c r="F430" s="270"/>
      <c r="G430" s="270"/>
      <c r="H430" s="270"/>
      <c r="I430" s="270"/>
      <c r="J430" s="270"/>
      <c r="K430" s="265"/>
      <c r="L430" s="270"/>
      <c r="M430" s="277"/>
      <c r="N430" s="277"/>
    </row>
    <row r="431" ht="15.65" spans="1:14">
      <c r="A431" s="266">
        <v>2080707</v>
      </c>
      <c r="B431" s="269" t="s">
        <v>420</v>
      </c>
      <c r="C431" s="265"/>
      <c r="D431" s="265"/>
      <c r="E431" s="270"/>
      <c r="F431" s="270"/>
      <c r="G431" s="270"/>
      <c r="H431" s="270"/>
      <c r="I431" s="270"/>
      <c r="J431" s="270"/>
      <c r="K431" s="265"/>
      <c r="L431" s="270"/>
      <c r="M431" s="277"/>
      <c r="N431" s="277"/>
    </row>
    <row r="432" ht="15.65" spans="1:14">
      <c r="A432" s="266">
        <v>2080709</v>
      </c>
      <c r="B432" s="269" t="s">
        <v>421</v>
      </c>
      <c r="C432" s="265"/>
      <c r="D432" s="265"/>
      <c r="E432" s="270"/>
      <c r="F432" s="270"/>
      <c r="G432" s="270"/>
      <c r="H432" s="270"/>
      <c r="I432" s="270"/>
      <c r="J432" s="270"/>
      <c r="K432" s="265"/>
      <c r="L432" s="270">
        <v>0</v>
      </c>
      <c r="M432" s="277"/>
      <c r="N432" s="277"/>
    </row>
    <row r="433" ht="15.65" spans="1:14">
      <c r="A433" s="266">
        <v>2080710</v>
      </c>
      <c r="B433" s="269" t="s">
        <v>422</v>
      </c>
      <c r="C433" s="265"/>
      <c r="D433" s="265"/>
      <c r="E433" s="270"/>
      <c r="F433" s="270"/>
      <c r="G433" s="270"/>
      <c r="H433" s="270"/>
      <c r="I433" s="270"/>
      <c r="J433" s="270"/>
      <c r="K433" s="265"/>
      <c r="L433" s="270"/>
      <c r="M433" s="277"/>
      <c r="N433" s="277"/>
    </row>
    <row r="434" ht="15.65" spans="1:14">
      <c r="A434" s="266">
        <v>2080711</v>
      </c>
      <c r="B434" s="269" t="s">
        <v>423</v>
      </c>
      <c r="C434" s="265"/>
      <c r="D434" s="265"/>
      <c r="E434" s="270"/>
      <c r="F434" s="270"/>
      <c r="G434" s="270"/>
      <c r="H434" s="270"/>
      <c r="I434" s="270"/>
      <c r="J434" s="270"/>
      <c r="K434" s="265"/>
      <c r="L434" s="270">
        <v>0</v>
      </c>
      <c r="M434" s="277"/>
      <c r="N434" s="277"/>
    </row>
    <row r="435" ht="15.65" spans="1:14">
      <c r="A435" s="266">
        <v>2080712</v>
      </c>
      <c r="B435" s="269" t="s">
        <v>424</v>
      </c>
      <c r="C435" s="265"/>
      <c r="D435" s="265"/>
      <c r="E435" s="270"/>
      <c r="F435" s="270"/>
      <c r="G435" s="270"/>
      <c r="H435" s="270"/>
      <c r="I435" s="270"/>
      <c r="J435" s="270"/>
      <c r="K435" s="265"/>
      <c r="L435" s="270">
        <v>0</v>
      </c>
      <c r="M435" s="277"/>
      <c r="N435" s="277"/>
    </row>
    <row r="436" ht="15.65" spans="1:14">
      <c r="A436" s="266">
        <v>2080713</v>
      </c>
      <c r="B436" s="269" t="s">
        <v>425</v>
      </c>
      <c r="C436" s="265"/>
      <c r="D436" s="265"/>
      <c r="E436" s="270"/>
      <c r="F436" s="270"/>
      <c r="G436" s="270"/>
      <c r="H436" s="270"/>
      <c r="I436" s="270"/>
      <c r="J436" s="270"/>
      <c r="K436" s="265"/>
      <c r="L436" s="270"/>
      <c r="M436" s="277"/>
      <c r="N436" s="277"/>
    </row>
    <row r="437" ht="15.65" spans="1:14">
      <c r="A437" s="266">
        <v>2080799</v>
      </c>
      <c r="B437" s="269" t="s">
        <v>426</v>
      </c>
      <c r="C437" s="265">
        <v>273</v>
      </c>
      <c r="D437" s="265">
        <f t="shared" ref="D437:D500" si="22">C437-E437-F437-G437-H437-I437-J437</f>
        <v>0</v>
      </c>
      <c r="E437" s="270"/>
      <c r="F437" s="270">
        <v>273</v>
      </c>
      <c r="G437" s="270"/>
      <c r="H437" s="270"/>
      <c r="I437" s="270"/>
      <c r="J437" s="270"/>
      <c r="K437" s="265"/>
      <c r="L437" s="270">
        <v>653</v>
      </c>
      <c r="M437" s="277"/>
      <c r="N437" s="277">
        <f>C437/L437-1</f>
        <v>-0.581929555895865</v>
      </c>
    </row>
    <row r="438" ht="15.65" spans="1:14">
      <c r="A438" s="266">
        <v>20808</v>
      </c>
      <c r="B438" s="267" t="s">
        <v>427</v>
      </c>
      <c r="C438" s="265">
        <v>2337</v>
      </c>
      <c r="D438" s="265">
        <f t="shared" si="22"/>
        <v>877.136</v>
      </c>
      <c r="E438" s="270"/>
      <c r="F438" s="270">
        <f>SUM(F439:F445)</f>
        <v>1459.864</v>
      </c>
      <c r="G438" s="270"/>
      <c r="H438" s="270"/>
      <c r="I438" s="270"/>
      <c r="J438" s="270"/>
      <c r="K438" s="265">
        <f>SUM(K439:K445)</f>
        <v>1042</v>
      </c>
      <c r="L438" s="270">
        <v>2341</v>
      </c>
      <c r="M438" s="277"/>
      <c r="N438" s="277">
        <f>C438/L438-1</f>
        <v>-0.00170867150790266</v>
      </c>
    </row>
    <row r="439" ht="15.65" spans="1:14">
      <c r="A439" s="266">
        <v>2080801</v>
      </c>
      <c r="B439" s="269" t="s">
        <v>428</v>
      </c>
      <c r="C439" s="265">
        <v>85</v>
      </c>
      <c r="D439" s="265">
        <f t="shared" si="22"/>
        <v>0</v>
      </c>
      <c r="E439" s="270"/>
      <c r="F439" s="270">
        <v>85</v>
      </c>
      <c r="G439" s="270"/>
      <c r="H439" s="270"/>
      <c r="I439" s="270"/>
      <c r="J439" s="270"/>
      <c r="K439" s="265">
        <v>74</v>
      </c>
      <c r="L439" s="270">
        <v>131</v>
      </c>
      <c r="M439" s="277">
        <f>C439/K439</f>
        <v>1.14864864864865</v>
      </c>
      <c r="N439" s="277">
        <f>C439/L439-1</f>
        <v>-0.351145038167939</v>
      </c>
    </row>
    <row r="440" ht="15.65" spans="1:14">
      <c r="A440" s="266">
        <v>2080802</v>
      </c>
      <c r="B440" s="269" t="s">
        <v>429</v>
      </c>
      <c r="C440" s="265">
        <v>0</v>
      </c>
      <c r="D440" s="265">
        <f t="shared" si="22"/>
        <v>0</v>
      </c>
      <c r="E440" s="270"/>
      <c r="F440" s="270"/>
      <c r="G440" s="270"/>
      <c r="H440" s="270"/>
      <c r="I440" s="270"/>
      <c r="J440" s="270"/>
      <c r="K440" s="265"/>
      <c r="L440" s="270">
        <v>0</v>
      </c>
      <c r="M440" s="277"/>
      <c r="N440" s="277"/>
    </row>
    <row r="441" ht="15.65" spans="1:14">
      <c r="A441" s="266">
        <v>2080803</v>
      </c>
      <c r="B441" s="269" t="s">
        <v>430</v>
      </c>
      <c r="C441" s="265">
        <v>9</v>
      </c>
      <c r="D441" s="265">
        <f t="shared" si="22"/>
        <v>3.1</v>
      </c>
      <c r="E441" s="270"/>
      <c r="F441" s="270">
        <v>5.9</v>
      </c>
      <c r="G441" s="270"/>
      <c r="H441" s="270"/>
      <c r="I441" s="270"/>
      <c r="J441" s="270"/>
      <c r="K441" s="265">
        <v>6</v>
      </c>
      <c r="L441" s="270">
        <v>0</v>
      </c>
      <c r="M441" s="277">
        <f>C441/K441</f>
        <v>1.5</v>
      </c>
      <c r="N441" s="277"/>
    </row>
    <row r="442" ht="15.65" spans="1:14">
      <c r="A442" s="266">
        <v>2080804</v>
      </c>
      <c r="B442" s="269" t="s">
        <v>431</v>
      </c>
      <c r="C442" s="265">
        <v>0</v>
      </c>
      <c r="D442" s="265">
        <f t="shared" si="22"/>
        <v>0</v>
      </c>
      <c r="E442" s="270"/>
      <c r="F442" s="270"/>
      <c r="G442" s="270"/>
      <c r="H442" s="270"/>
      <c r="I442" s="270"/>
      <c r="J442" s="270"/>
      <c r="K442" s="265"/>
      <c r="L442" s="270">
        <v>0</v>
      </c>
      <c r="M442" s="277"/>
      <c r="N442" s="277"/>
    </row>
    <row r="443" ht="15.65" spans="1:14">
      <c r="A443" s="266">
        <v>2080805</v>
      </c>
      <c r="B443" s="269" t="s">
        <v>432</v>
      </c>
      <c r="C443" s="265">
        <v>972</v>
      </c>
      <c r="D443" s="265">
        <f t="shared" si="22"/>
        <v>874</v>
      </c>
      <c r="E443" s="270"/>
      <c r="F443" s="270">
        <v>98</v>
      </c>
      <c r="G443" s="270"/>
      <c r="H443" s="270"/>
      <c r="I443" s="270"/>
      <c r="J443" s="270"/>
      <c r="K443" s="265">
        <v>220</v>
      </c>
      <c r="L443" s="270">
        <v>1084</v>
      </c>
      <c r="M443" s="277"/>
      <c r="N443" s="277">
        <f>C443/L443-1</f>
        <v>-0.103321033210332</v>
      </c>
    </row>
    <row r="444" ht="15.65" spans="1:14">
      <c r="A444" s="266">
        <v>2080806</v>
      </c>
      <c r="B444" s="269" t="s">
        <v>433</v>
      </c>
      <c r="C444" s="265">
        <v>0</v>
      </c>
      <c r="D444" s="265">
        <f t="shared" si="22"/>
        <v>0</v>
      </c>
      <c r="E444" s="270"/>
      <c r="F444" s="270"/>
      <c r="G444" s="270"/>
      <c r="H444" s="270"/>
      <c r="I444" s="270"/>
      <c r="J444" s="270"/>
      <c r="K444" s="265"/>
      <c r="L444" s="270">
        <v>0</v>
      </c>
      <c r="M444" s="277"/>
      <c r="N444" s="277"/>
    </row>
    <row r="445" ht="15.65" spans="1:14">
      <c r="A445" s="266">
        <v>2080899</v>
      </c>
      <c r="B445" s="269" t="s">
        <v>434</v>
      </c>
      <c r="C445" s="265">
        <v>1271</v>
      </c>
      <c r="D445" s="265">
        <f t="shared" si="22"/>
        <v>0.0360000000000582</v>
      </c>
      <c r="E445" s="270"/>
      <c r="F445" s="270">
        <v>1270.964</v>
      </c>
      <c r="G445" s="270"/>
      <c r="H445" s="270"/>
      <c r="I445" s="270"/>
      <c r="J445" s="270"/>
      <c r="K445" s="265">
        <v>742</v>
      </c>
      <c r="L445" s="270">
        <v>1126</v>
      </c>
      <c r="M445" s="277"/>
      <c r="N445" s="277">
        <f t="shared" ref="N445:N450" si="23">C445/L445-1</f>
        <v>0.128774422735346</v>
      </c>
    </row>
    <row r="446" ht="15.65" spans="1:14">
      <c r="A446" s="266">
        <v>20809</v>
      </c>
      <c r="B446" s="267" t="s">
        <v>435</v>
      </c>
      <c r="C446" s="265">
        <v>2445</v>
      </c>
      <c r="D446" s="265">
        <f t="shared" si="22"/>
        <v>119.33</v>
      </c>
      <c r="E446" s="270"/>
      <c r="F446" s="270">
        <f>SUM(F447:F451)</f>
        <v>2325.67</v>
      </c>
      <c r="G446" s="270"/>
      <c r="H446" s="270"/>
      <c r="I446" s="270"/>
      <c r="J446" s="270"/>
      <c r="K446" s="265">
        <f>SUM(K447:K451)</f>
        <v>528</v>
      </c>
      <c r="L446" s="270">
        <v>2358</v>
      </c>
      <c r="M446" s="277"/>
      <c r="N446" s="277">
        <f t="shared" si="23"/>
        <v>0.0368956743002544</v>
      </c>
    </row>
    <row r="447" ht="15.65" spans="1:14">
      <c r="A447" s="266">
        <v>2080901</v>
      </c>
      <c r="B447" s="269" t="s">
        <v>436</v>
      </c>
      <c r="C447" s="265">
        <v>356</v>
      </c>
      <c r="D447" s="265">
        <f t="shared" si="22"/>
        <v>120</v>
      </c>
      <c r="E447" s="270"/>
      <c r="F447" s="270">
        <v>236</v>
      </c>
      <c r="G447" s="270"/>
      <c r="H447" s="270"/>
      <c r="I447" s="270"/>
      <c r="J447" s="270"/>
      <c r="K447" s="265">
        <v>258</v>
      </c>
      <c r="L447" s="270">
        <v>218</v>
      </c>
      <c r="M447" s="277">
        <f>C447/K447</f>
        <v>1.37984496124031</v>
      </c>
      <c r="N447" s="277">
        <f t="shared" si="23"/>
        <v>0.63302752293578</v>
      </c>
    </row>
    <row r="448" ht="31.3" spans="1:14">
      <c r="A448" s="266">
        <v>2080902</v>
      </c>
      <c r="B448" s="269" t="s">
        <v>437</v>
      </c>
      <c r="C448" s="265">
        <v>1989</v>
      </c>
      <c r="D448" s="265"/>
      <c r="E448" s="270"/>
      <c r="F448" s="270">
        <v>1989.4</v>
      </c>
      <c r="G448" s="270"/>
      <c r="H448" s="270"/>
      <c r="I448" s="270"/>
      <c r="J448" s="270"/>
      <c r="K448" s="265">
        <v>259</v>
      </c>
      <c r="L448" s="270">
        <v>2027</v>
      </c>
      <c r="M448" s="277"/>
      <c r="N448" s="277">
        <f t="shared" si="23"/>
        <v>-0.0187469166255551</v>
      </c>
    </row>
    <row r="449" ht="31.3" spans="1:14">
      <c r="A449" s="266">
        <v>2080903</v>
      </c>
      <c r="B449" s="269" t="s">
        <v>438</v>
      </c>
      <c r="C449" s="265">
        <v>80</v>
      </c>
      <c r="D449" s="265"/>
      <c r="E449" s="270"/>
      <c r="F449" s="270">
        <v>80.4</v>
      </c>
      <c r="G449" s="270"/>
      <c r="H449" s="270"/>
      <c r="I449" s="270"/>
      <c r="J449" s="270"/>
      <c r="K449" s="265"/>
      <c r="L449" s="270">
        <v>88</v>
      </c>
      <c r="M449" s="277"/>
      <c r="N449" s="277">
        <f t="shared" si="23"/>
        <v>-0.0909090909090909</v>
      </c>
    </row>
    <row r="450" ht="15.65" spans="1:14">
      <c r="A450" s="266">
        <v>2080904</v>
      </c>
      <c r="B450" s="269" t="s">
        <v>439</v>
      </c>
      <c r="C450" s="265">
        <v>14</v>
      </c>
      <c r="D450" s="265"/>
      <c r="E450" s="270"/>
      <c r="F450" s="270">
        <v>13.87</v>
      </c>
      <c r="G450" s="270"/>
      <c r="H450" s="270"/>
      <c r="I450" s="270"/>
      <c r="J450" s="270"/>
      <c r="K450" s="265">
        <v>5</v>
      </c>
      <c r="L450" s="270">
        <v>23</v>
      </c>
      <c r="M450" s="277"/>
      <c r="N450" s="277">
        <f t="shared" si="23"/>
        <v>-0.391304347826087</v>
      </c>
    </row>
    <row r="451" ht="15.65" spans="1:14">
      <c r="A451" s="266">
        <v>2080999</v>
      </c>
      <c r="B451" s="269" t="s">
        <v>440</v>
      </c>
      <c r="C451" s="265">
        <v>6</v>
      </c>
      <c r="D451" s="265">
        <f t="shared" si="22"/>
        <v>0</v>
      </c>
      <c r="E451" s="270"/>
      <c r="F451" s="270">
        <v>6</v>
      </c>
      <c r="G451" s="270"/>
      <c r="H451" s="270"/>
      <c r="I451" s="270"/>
      <c r="J451" s="270"/>
      <c r="K451" s="265">
        <v>6</v>
      </c>
      <c r="L451" s="270">
        <v>2</v>
      </c>
      <c r="M451" s="277"/>
      <c r="N451" s="277"/>
    </row>
    <row r="452" ht="15.65" spans="1:14">
      <c r="A452" s="266">
        <v>20810</v>
      </c>
      <c r="B452" s="267" t="s">
        <v>441</v>
      </c>
      <c r="C452" s="265">
        <v>251</v>
      </c>
      <c r="D452" s="265">
        <f t="shared" si="22"/>
        <v>31.618</v>
      </c>
      <c r="E452" s="270"/>
      <c r="F452" s="270">
        <f>SUM(F453:F458)</f>
        <v>219.382</v>
      </c>
      <c r="G452" s="270"/>
      <c r="H452" s="270"/>
      <c r="I452" s="270"/>
      <c r="J452" s="270"/>
      <c r="K452" s="265">
        <f>SUM(K453:K458)</f>
        <v>60</v>
      </c>
      <c r="L452" s="270">
        <v>441</v>
      </c>
      <c r="M452" s="277"/>
      <c r="N452" s="277">
        <f>C452/L452-1</f>
        <v>-0.430839002267574</v>
      </c>
    </row>
    <row r="453" ht="15.65" spans="1:14">
      <c r="A453" s="266">
        <v>2081001</v>
      </c>
      <c r="B453" s="269" t="s">
        <v>442</v>
      </c>
      <c r="C453" s="265">
        <v>67</v>
      </c>
      <c r="D453" s="265">
        <f t="shared" si="22"/>
        <v>21.332</v>
      </c>
      <c r="E453" s="270"/>
      <c r="F453" s="270">
        <v>45.668</v>
      </c>
      <c r="G453" s="270"/>
      <c r="H453" s="270"/>
      <c r="I453" s="270"/>
      <c r="J453" s="270"/>
      <c r="K453" s="265">
        <v>22</v>
      </c>
      <c r="L453" s="270">
        <v>46</v>
      </c>
      <c r="M453" s="277"/>
      <c r="N453" s="277">
        <f>C453/L453-1</f>
        <v>0.456521739130435</v>
      </c>
    </row>
    <row r="454" ht="15.65" spans="1:14">
      <c r="A454" s="266">
        <v>2081002</v>
      </c>
      <c r="B454" s="269" t="s">
        <v>443</v>
      </c>
      <c r="C454" s="265">
        <v>147</v>
      </c>
      <c r="D454" s="265"/>
      <c r="E454" s="270"/>
      <c r="F454" s="270">
        <v>146.714</v>
      </c>
      <c r="G454" s="270"/>
      <c r="H454" s="270"/>
      <c r="I454" s="270"/>
      <c r="J454" s="270"/>
      <c r="K454" s="265">
        <v>10</v>
      </c>
      <c r="L454" s="270">
        <v>312</v>
      </c>
      <c r="M454" s="277"/>
      <c r="N454" s="277">
        <f>C454/L454-1</f>
        <v>-0.528846153846154</v>
      </c>
    </row>
    <row r="455" ht="15.65" spans="1:14">
      <c r="A455" s="266">
        <v>2081003</v>
      </c>
      <c r="B455" s="269" t="s">
        <v>444</v>
      </c>
      <c r="C455" s="265">
        <v>0</v>
      </c>
      <c r="D455" s="265">
        <f t="shared" si="22"/>
        <v>0</v>
      </c>
      <c r="E455" s="270"/>
      <c r="F455" s="270"/>
      <c r="G455" s="270"/>
      <c r="H455" s="270"/>
      <c r="I455" s="270"/>
      <c r="J455" s="270"/>
      <c r="K455" s="265"/>
      <c r="L455" s="270">
        <v>0</v>
      </c>
      <c r="M455" s="277"/>
      <c r="N455" s="277"/>
    </row>
    <row r="456" ht="15.65" spans="1:14">
      <c r="A456" s="266">
        <v>2081004</v>
      </c>
      <c r="B456" s="269" t="s">
        <v>445</v>
      </c>
      <c r="C456" s="265">
        <v>16</v>
      </c>
      <c r="D456" s="265">
        <f t="shared" si="22"/>
        <v>10</v>
      </c>
      <c r="E456" s="270"/>
      <c r="F456" s="270">
        <v>6</v>
      </c>
      <c r="G456" s="270"/>
      <c r="H456" s="270"/>
      <c r="I456" s="270"/>
      <c r="J456" s="270"/>
      <c r="K456" s="265">
        <v>16</v>
      </c>
      <c r="L456" s="270">
        <v>58</v>
      </c>
      <c r="M456" s="277"/>
      <c r="N456" s="277">
        <f t="shared" ref="N456:N519" si="24">C456/L456-1</f>
        <v>-0.724137931034483</v>
      </c>
    </row>
    <row r="457" ht="15.65" spans="1:14">
      <c r="A457" s="266">
        <v>2081005</v>
      </c>
      <c r="B457" s="269" t="s">
        <v>446</v>
      </c>
      <c r="C457" s="265">
        <v>0</v>
      </c>
      <c r="D457" s="265">
        <f t="shared" si="22"/>
        <v>0</v>
      </c>
      <c r="E457" s="270"/>
      <c r="F457" s="270"/>
      <c r="G457" s="270"/>
      <c r="H457" s="270"/>
      <c r="I457" s="270"/>
      <c r="J457" s="270"/>
      <c r="K457" s="265"/>
      <c r="L457" s="270">
        <v>0</v>
      </c>
      <c r="M457" s="277"/>
      <c r="N457" s="277"/>
    </row>
    <row r="458" ht="15.65" spans="1:14">
      <c r="A458" s="266">
        <v>2081099</v>
      </c>
      <c r="B458" s="269" t="s">
        <v>447</v>
      </c>
      <c r="C458" s="265">
        <v>21</v>
      </c>
      <c r="D458" s="265">
        <f t="shared" si="22"/>
        <v>0</v>
      </c>
      <c r="E458" s="270"/>
      <c r="F458" s="270">
        <v>21</v>
      </c>
      <c r="G458" s="270"/>
      <c r="H458" s="270"/>
      <c r="I458" s="270"/>
      <c r="J458" s="270"/>
      <c r="K458" s="265">
        <v>12</v>
      </c>
      <c r="L458" s="270">
        <v>25</v>
      </c>
      <c r="M458" s="277"/>
      <c r="N458" s="277">
        <f t="shared" si="24"/>
        <v>-0.16</v>
      </c>
    </row>
    <row r="459" ht="15.65" spans="1:14">
      <c r="A459" s="266">
        <v>20811</v>
      </c>
      <c r="B459" s="267" t="s">
        <v>448</v>
      </c>
      <c r="C459" s="265">
        <f>SUM(C460:C467)</f>
        <v>712</v>
      </c>
      <c r="D459" s="265">
        <f t="shared" si="22"/>
        <v>225.0774</v>
      </c>
      <c r="E459" s="270">
        <f>SUM(E460:E467)</f>
        <v>120</v>
      </c>
      <c r="F459" s="270">
        <f>SUM(F460:F467)</f>
        <v>366.9226</v>
      </c>
      <c r="G459" s="270"/>
      <c r="H459" s="270"/>
      <c r="I459" s="270"/>
      <c r="J459" s="270"/>
      <c r="K459" s="265">
        <f>SUM(K460:K467)</f>
        <v>532</v>
      </c>
      <c r="L459" s="270">
        <v>687</v>
      </c>
      <c r="M459" s="277">
        <f>C459/K459</f>
        <v>1.33834586466165</v>
      </c>
      <c r="N459" s="277">
        <f t="shared" si="24"/>
        <v>0.0363901018922852</v>
      </c>
    </row>
    <row r="460" ht="15.65" spans="1:14">
      <c r="A460" s="266">
        <v>2081101</v>
      </c>
      <c r="B460" s="269" t="s">
        <v>124</v>
      </c>
      <c r="C460" s="265">
        <v>106</v>
      </c>
      <c r="D460" s="265">
        <f t="shared" si="22"/>
        <v>106</v>
      </c>
      <c r="E460" s="270"/>
      <c r="F460" s="270"/>
      <c r="G460" s="270"/>
      <c r="H460" s="270"/>
      <c r="I460" s="270"/>
      <c r="J460" s="270"/>
      <c r="K460" s="265">
        <v>119</v>
      </c>
      <c r="L460" s="270">
        <v>119</v>
      </c>
      <c r="M460" s="277">
        <f>C460/K460</f>
        <v>0.890756302521008</v>
      </c>
      <c r="N460" s="277">
        <f t="shared" si="24"/>
        <v>-0.109243697478992</v>
      </c>
    </row>
    <row r="461" ht="15.65" spans="1:14">
      <c r="A461" s="266">
        <v>2081102</v>
      </c>
      <c r="B461" s="269" t="s">
        <v>125</v>
      </c>
      <c r="C461" s="265">
        <v>0</v>
      </c>
      <c r="D461" s="265">
        <f t="shared" si="22"/>
        <v>0</v>
      </c>
      <c r="E461" s="270"/>
      <c r="F461" s="270"/>
      <c r="G461" s="270"/>
      <c r="H461" s="270"/>
      <c r="I461" s="270"/>
      <c r="J461" s="270"/>
      <c r="K461" s="265"/>
      <c r="L461" s="270"/>
      <c r="M461" s="277"/>
      <c r="N461" s="277"/>
    </row>
    <row r="462" ht="15.65" spans="1:14">
      <c r="A462" s="266">
        <v>2081103</v>
      </c>
      <c r="B462" s="269" t="s">
        <v>126</v>
      </c>
      <c r="C462" s="265">
        <v>0</v>
      </c>
      <c r="D462" s="265">
        <f t="shared" si="22"/>
        <v>0</v>
      </c>
      <c r="E462" s="270"/>
      <c r="F462" s="270"/>
      <c r="G462" s="270"/>
      <c r="H462" s="270"/>
      <c r="I462" s="270"/>
      <c r="J462" s="270"/>
      <c r="K462" s="265"/>
      <c r="L462" s="270">
        <v>0</v>
      </c>
      <c r="M462" s="277"/>
      <c r="N462" s="277"/>
    </row>
    <row r="463" ht="15.65" spans="1:14">
      <c r="A463" s="266">
        <v>2081104</v>
      </c>
      <c r="B463" s="269" t="s">
        <v>449</v>
      </c>
      <c r="C463" s="265">
        <v>186</v>
      </c>
      <c r="D463" s="265"/>
      <c r="E463" s="270"/>
      <c r="F463" s="270">
        <v>186.4754</v>
      </c>
      <c r="G463" s="270"/>
      <c r="H463" s="270"/>
      <c r="I463" s="270"/>
      <c r="J463" s="270"/>
      <c r="K463" s="265"/>
      <c r="L463" s="270">
        <v>149</v>
      </c>
      <c r="M463" s="277"/>
      <c r="N463" s="277">
        <f t="shared" si="24"/>
        <v>0.248322147651007</v>
      </c>
    </row>
    <row r="464" ht="15.65" spans="1:14">
      <c r="A464" s="266">
        <v>2081105</v>
      </c>
      <c r="B464" s="269" t="s">
        <v>450</v>
      </c>
      <c r="C464" s="265">
        <v>48</v>
      </c>
      <c r="D464" s="265"/>
      <c r="E464" s="270"/>
      <c r="F464" s="270">
        <v>48.17</v>
      </c>
      <c r="G464" s="270"/>
      <c r="H464" s="270"/>
      <c r="I464" s="270"/>
      <c r="J464" s="270"/>
      <c r="K464" s="265"/>
      <c r="L464" s="270">
        <v>49</v>
      </c>
      <c r="M464" s="277"/>
      <c r="N464" s="277">
        <f t="shared" si="24"/>
        <v>-0.0204081632653061</v>
      </c>
    </row>
    <row r="465" ht="15.65" spans="1:14">
      <c r="A465" s="266">
        <v>2081106</v>
      </c>
      <c r="B465" s="269" t="s">
        <v>451</v>
      </c>
      <c r="C465" s="265">
        <v>0</v>
      </c>
      <c r="D465" s="265"/>
      <c r="E465" s="270"/>
      <c r="F465" s="270"/>
      <c r="G465" s="270"/>
      <c r="H465" s="270"/>
      <c r="I465" s="270"/>
      <c r="J465" s="270"/>
      <c r="K465" s="265"/>
      <c r="L465" s="270">
        <v>0</v>
      </c>
      <c r="M465" s="277"/>
      <c r="N465" s="277"/>
    </row>
    <row r="466" ht="15.65" spans="1:14">
      <c r="A466" s="266">
        <v>2081107</v>
      </c>
      <c r="B466" s="269" t="s">
        <v>452</v>
      </c>
      <c r="C466" s="265">
        <v>0</v>
      </c>
      <c r="D466" s="265">
        <f t="shared" si="22"/>
        <v>0</v>
      </c>
      <c r="E466" s="270"/>
      <c r="F466" s="270"/>
      <c r="G466" s="270"/>
      <c r="H466" s="270"/>
      <c r="I466" s="270"/>
      <c r="J466" s="270"/>
      <c r="K466" s="265"/>
      <c r="L466" s="270">
        <v>300</v>
      </c>
      <c r="M466" s="277"/>
      <c r="N466" s="277"/>
    </row>
    <row r="467" ht="15.65" spans="1:14">
      <c r="A467" s="266">
        <v>2081199</v>
      </c>
      <c r="B467" s="269" t="s">
        <v>453</v>
      </c>
      <c r="C467" s="265">
        <v>372</v>
      </c>
      <c r="D467" s="265">
        <f t="shared" si="22"/>
        <v>119.7228</v>
      </c>
      <c r="E467" s="270">
        <v>120</v>
      </c>
      <c r="F467" s="270">
        <v>132.2772</v>
      </c>
      <c r="G467" s="270"/>
      <c r="H467" s="270"/>
      <c r="I467" s="270"/>
      <c r="J467" s="270"/>
      <c r="K467" s="265">
        <v>413</v>
      </c>
      <c r="L467" s="270">
        <v>70</v>
      </c>
      <c r="M467" s="277">
        <f>C467/K467</f>
        <v>0.900726392251816</v>
      </c>
      <c r="N467" s="277"/>
    </row>
    <row r="468" ht="15.65" spans="1:14">
      <c r="A468" s="266">
        <v>20815</v>
      </c>
      <c r="B468" s="267" t="s">
        <v>454</v>
      </c>
      <c r="C468" s="265">
        <v>11</v>
      </c>
      <c r="D468" s="265">
        <f t="shared" si="22"/>
        <v>1.5</v>
      </c>
      <c r="E468" s="270"/>
      <c r="F468" s="270">
        <f>SUM(F469:F472)</f>
        <v>9.5</v>
      </c>
      <c r="G468" s="270"/>
      <c r="H468" s="270"/>
      <c r="I468" s="270"/>
      <c r="J468" s="270"/>
      <c r="K468" s="265">
        <v>1</v>
      </c>
      <c r="L468" s="270">
        <v>15</v>
      </c>
      <c r="M468" s="277"/>
      <c r="N468" s="277">
        <f t="shared" si="24"/>
        <v>-0.266666666666667</v>
      </c>
    </row>
    <row r="469" ht="15.65" spans="1:14">
      <c r="A469" s="266">
        <v>2081501</v>
      </c>
      <c r="B469" s="269" t="s">
        <v>455</v>
      </c>
      <c r="C469" s="265">
        <v>10</v>
      </c>
      <c r="D469" s="265">
        <f t="shared" si="22"/>
        <v>0.5</v>
      </c>
      <c r="E469" s="270"/>
      <c r="F469" s="270">
        <v>9.5</v>
      </c>
      <c r="G469" s="270"/>
      <c r="H469" s="270"/>
      <c r="I469" s="270"/>
      <c r="J469" s="270"/>
      <c r="K469" s="265"/>
      <c r="L469" s="270">
        <v>0</v>
      </c>
      <c r="M469" s="277"/>
      <c r="N469" s="277"/>
    </row>
    <row r="470" ht="15.65" spans="1:14">
      <c r="A470" s="266">
        <v>2081502</v>
      </c>
      <c r="B470" s="269" t="s">
        <v>456</v>
      </c>
      <c r="C470" s="265">
        <v>1</v>
      </c>
      <c r="D470" s="265">
        <f t="shared" si="22"/>
        <v>1</v>
      </c>
      <c r="E470" s="270"/>
      <c r="F470" s="270"/>
      <c r="G470" s="270"/>
      <c r="H470" s="270"/>
      <c r="I470" s="270"/>
      <c r="J470" s="270"/>
      <c r="K470" s="265">
        <v>1</v>
      </c>
      <c r="L470" s="270">
        <v>1</v>
      </c>
      <c r="M470" s="277"/>
      <c r="N470" s="277">
        <f t="shared" si="24"/>
        <v>0</v>
      </c>
    </row>
    <row r="471" ht="15.65" spans="1:14">
      <c r="A471" s="266">
        <v>2081503</v>
      </c>
      <c r="B471" s="269" t="s">
        <v>457</v>
      </c>
      <c r="C471" s="265">
        <v>0</v>
      </c>
      <c r="D471" s="265">
        <f t="shared" si="22"/>
        <v>0</v>
      </c>
      <c r="E471" s="270"/>
      <c r="F471" s="270"/>
      <c r="G471" s="270"/>
      <c r="H471" s="270"/>
      <c r="I471" s="270"/>
      <c r="J471" s="270"/>
      <c r="K471" s="265"/>
      <c r="L471" s="270">
        <v>14</v>
      </c>
      <c r="M471" s="277"/>
      <c r="N471" s="277"/>
    </row>
    <row r="472" ht="15.65" spans="1:14">
      <c r="A472" s="266">
        <v>2081599</v>
      </c>
      <c r="B472" s="269" t="s">
        <v>458</v>
      </c>
      <c r="C472" s="265">
        <v>0</v>
      </c>
      <c r="D472" s="265">
        <f t="shared" si="22"/>
        <v>0</v>
      </c>
      <c r="E472" s="270"/>
      <c r="F472" s="270"/>
      <c r="G472" s="270"/>
      <c r="H472" s="270"/>
      <c r="I472" s="270"/>
      <c r="J472" s="270"/>
      <c r="K472" s="265"/>
      <c r="L472" s="270">
        <v>0</v>
      </c>
      <c r="M472" s="277"/>
      <c r="N472" s="277"/>
    </row>
    <row r="473" ht="15.65" spans="1:14">
      <c r="A473" s="266">
        <v>20816</v>
      </c>
      <c r="B473" s="267" t="s">
        <v>459</v>
      </c>
      <c r="C473" s="265">
        <v>55</v>
      </c>
      <c r="D473" s="265">
        <f t="shared" si="22"/>
        <v>55</v>
      </c>
      <c r="E473" s="270"/>
      <c r="F473" s="270">
        <f>SUM(F474:F477)</f>
        <v>0</v>
      </c>
      <c r="G473" s="270"/>
      <c r="H473" s="270"/>
      <c r="I473" s="270"/>
      <c r="J473" s="270"/>
      <c r="K473" s="265">
        <f>SUM(K474:K477)</f>
        <v>26</v>
      </c>
      <c r="L473" s="270">
        <v>27</v>
      </c>
      <c r="M473" s="277"/>
      <c r="N473" s="277">
        <f t="shared" si="24"/>
        <v>1.03703703703704</v>
      </c>
    </row>
    <row r="474" ht="15.65" spans="1:14">
      <c r="A474" s="266">
        <v>2081601</v>
      </c>
      <c r="B474" s="269" t="s">
        <v>124</v>
      </c>
      <c r="C474" s="265">
        <v>16</v>
      </c>
      <c r="D474" s="265">
        <f t="shared" si="22"/>
        <v>16</v>
      </c>
      <c r="E474" s="270"/>
      <c r="F474" s="270"/>
      <c r="G474" s="270"/>
      <c r="H474" s="270"/>
      <c r="I474" s="270"/>
      <c r="J474" s="270"/>
      <c r="K474" s="265">
        <v>23</v>
      </c>
      <c r="L474" s="270">
        <v>2</v>
      </c>
      <c r="M474" s="277">
        <f>C474/K474</f>
        <v>0.695652173913043</v>
      </c>
      <c r="N474" s="277"/>
    </row>
    <row r="475" ht="15.65" spans="1:14">
      <c r="A475" s="266">
        <v>2081602</v>
      </c>
      <c r="B475" s="269" t="s">
        <v>125</v>
      </c>
      <c r="C475" s="265">
        <v>3</v>
      </c>
      <c r="D475" s="265">
        <f t="shared" si="22"/>
        <v>3</v>
      </c>
      <c r="E475" s="270"/>
      <c r="F475" s="270"/>
      <c r="G475" s="270"/>
      <c r="H475" s="270"/>
      <c r="I475" s="270"/>
      <c r="J475" s="270"/>
      <c r="K475" s="265">
        <v>3</v>
      </c>
      <c r="L475" s="270">
        <v>4</v>
      </c>
      <c r="M475" s="277"/>
      <c r="N475" s="277">
        <f t="shared" si="24"/>
        <v>-0.25</v>
      </c>
    </row>
    <row r="476" ht="15.65" spans="1:14">
      <c r="A476" s="266">
        <v>2081603</v>
      </c>
      <c r="B476" s="269" t="s">
        <v>126</v>
      </c>
      <c r="C476" s="265">
        <v>0</v>
      </c>
      <c r="D476" s="265">
        <f t="shared" si="22"/>
        <v>0</v>
      </c>
      <c r="E476" s="270"/>
      <c r="F476" s="270"/>
      <c r="G476" s="270"/>
      <c r="H476" s="270"/>
      <c r="I476" s="270"/>
      <c r="J476" s="270"/>
      <c r="K476" s="265"/>
      <c r="L476" s="270">
        <v>0</v>
      </c>
      <c r="M476" s="277"/>
      <c r="N476" s="277"/>
    </row>
    <row r="477" ht="15.65" spans="1:14">
      <c r="A477" s="266">
        <v>2081699</v>
      </c>
      <c r="B477" s="269" t="s">
        <v>460</v>
      </c>
      <c r="C477" s="265">
        <v>36</v>
      </c>
      <c r="D477" s="265">
        <f t="shared" si="22"/>
        <v>36</v>
      </c>
      <c r="E477" s="270"/>
      <c r="F477" s="270"/>
      <c r="G477" s="270"/>
      <c r="H477" s="270"/>
      <c r="I477" s="270"/>
      <c r="J477" s="270"/>
      <c r="K477" s="265"/>
      <c r="L477" s="270">
        <v>21</v>
      </c>
      <c r="M477" s="277"/>
      <c r="N477" s="277">
        <f t="shared" si="24"/>
        <v>0.714285714285714</v>
      </c>
    </row>
    <row r="478" ht="15.65" spans="1:14">
      <c r="A478" s="266">
        <v>20819</v>
      </c>
      <c r="B478" s="267" t="s">
        <v>461</v>
      </c>
      <c r="C478" s="265">
        <v>3209</v>
      </c>
      <c r="D478" s="265">
        <f t="shared" si="22"/>
        <v>466.25</v>
      </c>
      <c r="E478" s="270"/>
      <c r="F478" s="270">
        <f>SUM(F479:F480)</f>
        <v>2742.75</v>
      </c>
      <c r="G478" s="270"/>
      <c r="H478" s="270"/>
      <c r="I478" s="270"/>
      <c r="J478" s="270"/>
      <c r="K478" s="265">
        <f>SUM(K479:K480)</f>
        <v>2461</v>
      </c>
      <c r="L478" s="270">
        <v>3071</v>
      </c>
      <c r="M478" s="277">
        <f>C478/K478</f>
        <v>1.30394148720032</v>
      </c>
      <c r="N478" s="277">
        <f t="shared" si="24"/>
        <v>0.0449365027678281</v>
      </c>
    </row>
    <row r="479" ht="15.65" spans="1:14">
      <c r="A479" s="266">
        <v>2081901</v>
      </c>
      <c r="B479" s="269" t="s">
        <v>462</v>
      </c>
      <c r="C479" s="265">
        <v>1252</v>
      </c>
      <c r="D479" s="265">
        <f t="shared" si="22"/>
        <v>300.2</v>
      </c>
      <c r="E479" s="270"/>
      <c r="F479" s="270">
        <v>951.8</v>
      </c>
      <c r="G479" s="270"/>
      <c r="H479" s="270"/>
      <c r="I479" s="270"/>
      <c r="J479" s="270"/>
      <c r="K479" s="265">
        <v>902</v>
      </c>
      <c r="L479" s="270">
        <v>823</v>
      </c>
      <c r="M479" s="277">
        <f>C479/K479</f>
        <v>1.3880266075388</v>
      </c>
      <c r="N479" s="277">
        <f t="shared" si="24"/>
        <v>0.521263669501823</v>
      </c>
    </row>
    <row r="480" ht="15.65" spans="1:14">
      <c r="A480" s="266">
        <v>2081902</v>
      </c>
      <c r="B480" s="269" t="s">
        <v>463</v>
      </c>
      <c r="C480" s="265">
        <v>1957</v>
      </c>
      <c r="D480" s="265">
        <f t="shared" si="22"/>
        <v>166.05</v>
      </c>
      <c r="E480" s="270"/>
      <c r="F480" s="270">
        <v>1790.95</v>
      </c>
      <c r="G480" s="270"/>
      <c r="H480" s="270"/>
      <c r="I480" s="270"/>
      <c r="J480" s="270"/>
      <c r="K480" s="265">
        <v>1559</v>
      </c>
      <c r="L480" s="270">
        <v>2248</v>
      </c>
      <c r="M480" s="277">
        <f>C480/K480</f>
        <v>1.25529185375241</v>
      </c>
      <c r="N480" s="277">
        <f t="shared" si="24"/>
        <v>-0.129448398576512</v>
      </c>
    </row>
    <row r="481" ht="15.65" spans="1:14">
      <c r="A481" s="266">
        <v>20820</v>
      </c>
      <c r="B481" s="267" t="s">
        <v>464</v>
      </c>
      <c r="C481" s="265">
        <v>318</v>
      </c>
      <c r="D481" s="265">
        <f t="shared" si="22"/>
        <v>1</v>
      </c>
      <c r="E481" s="270"/>
      <c r="F481" s="270">
        <f>SUM(F482:F483)</f>
        <v>317</v>
      </c>
      <c r="G481" s="270"/>
      <c r="H481" s="270"/>
      <c r="I481" s="270"/>
      <c r="J481" s="270"/>
      <c r="K481" s="265">
        <v>273</v>
      </c>
      <c r="L481" s="270">
        <v>254</v>
      </c>
      <c r="M481" s="277">
        <f>C481/K481</f>
        <v>1.16483516483516</v>
      </c>
      <c r="N481" s="277">
        <f t="shared" si="24"/>
        <v>0.251968503937008</v>
      </c>
    </row>
    <row r="482" ht="15.65" spans="1:14">
      <c r="A482" s="266">
        <v>2082001</v>
      </c>
      <c r="B482" s="269" t="s">
        <v>465</v>
      </c>
      <c r="C482" s="265">
        <v>273</v>
      </c>
      <c r="D482" s="265">
        <f t="shared" si="22"/>
        <v>1</v>
      </c>
      <c r="E482" s="270"/>
      <c r="F482" s="270">
        <v>272</v>
      </c>
      <c r="G482" s="270"/>
      <c r="H482" s="270"/>
      <c r="I482" s="270"/>
      <c r="J482" s="270"/>
      <c r="K482" s="265">
        <v>273</v>
      </c>
      <c r="L482" s="270">
        <v>206</v>
      </c>
      <c r="M482" s="277"/>
      <c r="N482" s="277">
        <f t="shared" si="24"/>
        <v>0.325242718446602</v>
      </c>
    </row>
    <row r="483" ht="15.65" spans="1:14">
      <c r="A483" s="266">
        <v>2082002</v>
      </c>
      <c r="B483" s="269" t="s">
        <v>466</v>
      </c>
      <c r="C483" s="265">
        <v>45</v>
      </c>
      <c r="D483" s="265">
        <f t="shared" si="22"/>
        <v>0</v>
      </c>
      <c r="E483" s="270"/>
      <c r="F483" s="270">
        <v>45</v>
      </c>
      <c r="G483" s="270"/>
      <c r="H483" s="270"/>
      <c r="I483" s="270"/>
      <c r="J483" s="270"/>
      <c r="K483" s="265"/>
      <c r="L483" s="270">
        <v>48</v>
      </c>
      <c r="M483" s="277"/>
      <c r="N483" s="277">
        <f t="shared" si="24"/>
        <v>-0.0625</v>
      </c>
    </row>
    <row r="484" ht="15.65" spans="1:14">
      <c r="A484" s="266">
        <v>20821</v>
      </c>
      <c r="B484" s="267" t="s">
        <v>467</v>
      </c>
      <c r="C484" s="265">
        <v>252</v>
      </c>
      <c r="D484" s="265">
        <f t="shared" si="22"/>
        <v>56.2</v>
      </c>
      <c r="E484" s="270"/>
      <c r="F484" s="270">
        <f>SUM(F485:F486)</f>
        <v>195.8</v>
      </c>
      <c r="G484" s="270"/>
      <c r="H484" s="270"/>
      <c r="I484" s="270"/>
      <c r="J484" s="270"/>
      <c r="K484" s="265">
        <v>111</v>
      </c>
      <c r="L484" s="270">
        <v>243</v>
      </c>
      <c r="M484" s="277"/>
      <c r="N484" s="277">
        <f t="shared" si="24"/>
        <v>0.037037037037037</v>
      </c>
    </row>
    <row r="485" ht="15.65" spans="1:14">
      <c r="A485" s="266">
        <v>2082101</v>
      </c>
      <c r="B485" s="269" t="s">
        <v>468</v>
      </c>
      <c r="C485" s="265">
        <v>1</v>
      </c>
      <c r="D485" s="265">
        <f t="shared" si="22"/>
        <v>0</v>
      </c>
      <c r="E485" s="270"/>
      <c r="F485" s="270">
        <v>1</v>
      </c>
      <c r="G485" s="270"/>
      <c r="H485" s="270"/>
      <c r="I485" s="270"/>
      <c r="J485" s="270"/>
      <c r="K485" s="265"/>
      <c r="L485" s="270">
        <v>8</v>
      </c>
      <c r="M485" s="277"/>
      <c r="N485" s="277">
        <f t="shared" si="24"/>
        <v>-0.875</v>
      </c>
    </row>
    <row r="486" ht="15.65" spans="1:14">
      <c r="A486" s="266">
        <v>2082102</v>
      </c>
      <c r="B486" s="269" t="s">
        <v>469</v>
      </c>
      <c r="C486" s="265">
        <v>251</v>
      </c>
      <c r="D486" s="265">
        <f t="shared" si="22"/>
        <v>56.2</v>
      </c>
      <c r="E486" s="270"/>
      <c r="F486" s="270">
        <v>194.8</v>
      </c>
      <c r="G486" s="270"/>
      <c r="H486" s="270"/>
      <c r="I486" s="270"/>
      <c r="J486" s="270"/>
      <c r="K486" s="265">
        <v>111</v>
      </c>
      <c r="L486" s="270">
        <v>235</v>
      </c>
      <c r="M486" s="277"/>
      <c r="N486" s="277">
        <f t="shared" si="24"/>
        <v>0.0680851063829788</v>
      </c>
    </row>
    <row r="487" ht="31.3" spans="1:14">
      <c r="A487" s="266">
        <v>20824</v>
      </c>
      <c r="B487" s="279" t="s">
        <v>470</v>
      </c>
      <c r="C487" s="265"/>
      <c r="D487" s="265">
        <f t="shared" si="22"/>
        <v>0</v>
      </c>
      <c r="E487" s="270"/>
      <c r="F487" s="270">
        <f>SUM(F488:F489)</f>
        <v>0</v>
      </c>
      <c r="G487" s="270"/>
      <c r="H487" s="270"/>
      <c r="I487" s="270"/>
      <c r="J487" s="270"/>
      <c r="K487" s="265"/>
      <c r="L487" s="270">
        <v>0</v>
      </c>
      <c r="M487" s="277"/>
      <c r="N487" s="277"/>
    </row>
    <row r="488" ht="15.65" spans="1:14">
      <c r="A488" s="266">
        <v>2082401</v>
      </c>
      <c r="B488" s="280" t="s">
        <v>471</v>
      </c>
      <c r="C488" s="265"/>
      <c r="D488" s="265">
        <f t="shared" si="22"/>
        <v>0</v>
      </c>
      <c r="E488" s="270"/>
      <c r="F488" s="270"/>
      <c r="G488" s="270"/>
      <c r="H488" s="270"/>
      <c r="I488" s="270"/>
      <c r="J488" s="270"/>
      <c r="K488" s="265"/>
      <c r="L488" s="270">
        <v>0</v>
      </c>
      <c r="M488" s="277"/>
      <c r="N488" s="277"/>
    </row>
    <row r="489" ht="15.65" spans="1:14">
      <c r="A489" s="266">
        <v>2082402</v>
      </c>
      <c r="B489" s="280" t="s">
        <v>472</v>
      </c>
      <c r="C489" s="265"/>
      <c r="D489" s="265">
        <f t="shared" si="22"/>
        <v>0</v>
      </c>
      <c r="E489" s="270"/>
      <c r="F489" s="270"/>
      <c r="G489" s="270"/>
      <c r="H489" s="270"/>
      <c r="I489" s="270"/>
      <c r="J489" s="270"/>
      <c r="K489" s="265"/>
      <c r="L489" s="270">
        <v>0</v>
      </c>
      <c r="M489" s="277"/>
      <c r="N489" s="277"/>
    </row>
    <row r="490" ht="15.65" spans="1:14">
      <c r="A490" s="281">
        <v>20825</v>
      </c>
      <c r="B490" s="279" t="s">
        <v>473</v>
      </c>
      <c r="C490" s="265">
        <v>91</v>
      </c>
      <c r="D490" s="265">
        <f t="shared" si="22"/>
        <v>13</v>
      </c>
      <c r="E490" s="270">
        <f>SUM(E491:E492)</f>
        <v>0</v>
      </c>
      <c r="F490" s="270">
        <f>SUM(F491:F492)</f>
        <v>78</v>
      </c>
      <c r="G490" s="270"/>
      <c r="H490" s="270"/>
      <c r="I490" s="270"/>
      <c r="J490" s="270"/>
      <c r="K490" s="265">
        <v>74</v>
      </c>
      <c r="L490" s="270">
        <v>15</v>
      </c>
      <c r="M490" s="277">
        <f>C490/K490</f>
        <v>1.22972972972973</v>
      </c>
      <c r="N490" s="277"/>
    </row>
    <row r="491" ht="15.65" spans="1:14">
      <c r="A491" s="281">
        <v>2082501</v>
      </c>
      <c r="B491" s="280" t="s">
        <v>474</v>
      </c>
      <c r="C491" s="265">
        <v>18</v>
      </c>
      <c r="D491" s="265">
        <f t="shared" si="22"/>
        <v>0</v>
      </c>
      <c r="E491" s="270"/>
      <c r="F491" s="270">
        <v>18</v>
      </c>
      <c r="G491" s="270"/>
      <c r="H491" s="270"/>
      <c r="I491" s="270"/>
      <c r="J491" s="270"/>
      <c r="K491" s="265"/>
      <c r="L491" s="270">
        <v>15</v>
      </c>
      <c r="M491" s="277"/>
      <c r="N491" s="277">
        <f t="shared" si="24"/>
        <v>0.2</v>
      </c>
    </row>
    <row r="492" ht="15.65" spans="1:14">
      <c r="A492" s="281">
        <v>2082502</v>
      </c>
      <c r="B492" s="280" t="s">
        <v>475</v>
      </c>
      <c r="C492" s="265">
        <v>73</v>
      </c>
      <c r="D492" s="265">
        <f t="shared" si="22"/>
        <v>13</v>
      </c>
      <c r="E492" s="270"/>
      <c r="F492" s="270">
        <v>60</v>
      </c>
      <c r="G492" s="270"/>
      <c r="H492" s="270"/>
      <c r="I492" s="270"/>
      <c r="J492" s="270"/>
      <c r="K492" s="265">
        <v>74</v>
      </c>
      <c r="L492" s="270">
        <v>0</v>
      </c>
      <c r="M492" s="277">
        <f>C492/K492</f>
        <v>0.986486486486487</v>
      </c>
      <c r="N492" s="277"/>
    </row>
    <row r="493" ht="31.3" spans="1:14">
      <c r="A493" s="266">
        <v>20826</v>
      </c>
      <c r="B493" s="267" t="s">
        <v>476</v>
      </c>
      <c r="C493" s="265">
        <v>6709</v>
      </c>
      <c r="D493" s="270">
        <f>SUM(D494:D496)</f>
        <v>1760.189</v>
      </c>
      <c r="E493" s="270">
        <f>SUM(E494:E496)</f>
        <v>3296</v>
      </c>
      <c r="F493" s="270">
        <f>SUM(F494:F496)</f>
        <v>1652.811</v>
      </c>
      <c r="G493" s="270"/>
      <c r="H493" s="270"/>
      <c r="I493" s="270"/>
      <c r="J493" s="270"/>
      <c r="K493" s="265">
        <v>5453</v>
      </c>
      <c r="L493" s="270">
        <v>6295</v>
      </c>
      <c r="M493" s="277">
        <f>C493/K493</f>
        <v>1.23033192737942</v>
      </c>
      <c r="N493" s="277">
        <f t="shared" si="24"/>
        <v>0.0657664813343923</v>
      </c>
    </row>
    <row r="494" ht="31.3" spans="1:14">
      <c r="A494" s="266">
        <v>2082601</v>
      </c>
      <c r="B494" s="269" t="s">
        <v>477</v>
      </c>
      <c r="C494" s="265">
        <v>0</v>
      </c>
      <c r="D494" s="265">
        <f t="shared" si="22"/>
        <v>0</v>
      </c>
      <c r="E494" s="270"/>
      <c r="F494" s="270"/>
      <c r="G494" s="270"/>
      <c r="H494" s="270"/>
      <c r="I494" s="270"/>
      <c r="J494" s="270"/>
      <c r="K494" s="265"/>
      <c r="L494" s="270">
        <v>213</v>
      </c>
      <c r="M494" s="277"/>
      <c r="N494" s="277"/>
    </row>
    <row r="495" ht="29" customHeight="1" spans="1:14">
      <c r="A495" s="282">
        <v>2082602</v>
      </c>
      <c r="B495" s="269" t="s">
        <v>478</v>
      </c>
      <c r="C495" s="265">
        <v>6709</v>
      </c>
      <c r="D495" s="265">
        <f t="shared" si="22"/>
        <v>1760.189</v>
      </c>
      <c r="E495" s="270">
        <v>3296</v>
      </c>
      <c r="F495" s="270">
        <f>4948.811-3296</f>
        <v>1652.811</v>
      </c>
      <c r="G495" s="270"/>
      <c r="H495" s="270"/>
      <c r="I495" s="270"/>
      <c r="J495" s="270"/>
      <c r="K495" s="265">
        <v>5453</v>
      </c>
      <c r="L495" s="270">
        <v>5971</v>
      </c>
      <c r="M495" s="277">
        <f>C495/K495</f>
        <v>1.23033192737942</v>
      </c>
      <c r="N495" s="277">
        <f t="shared" si="24"/>
        <v>0.1235973873723</v>
      </c>
    </row>
    <row r="496" ht="31.3" spans="1:14">
      <c r="A496" s="266">
        <v>2082699</v>
      </c>
      <c r="B496" s="269" t="s">
        <v>479</v>
      </c>
      <c r="C496" s="265"/>
      <c r="D496" s="265">
        <f t="shared" si="22"/>
        <v>0</v>
      </c>
      <c r="E496" s="270"/>
      <c r="F496" s="270"/>
      <c r="G496" s="270"/>
      <c r="H496" s="270"/>
      <c r="I496" s="270"/>
      <c r="J496" s="270"/>
      <c r="K496" s="265"/>
      <c r="L496" s="270">
        <v>111</v>
      </c>
      <c r="M496" s="277"/>
      <c r="N496" s="277"/>
    </row>
    <row r="497" ht="31.3" spans="1:14">
      <c r="A497" s="283">
        <v>20827</v>
      </c>
      <c r="B497" s="267" t="s">
        <v>480</v>
      </c>
      <c r="C497" s="265">
        <v>98</v>
      </c>
      <c r="D497" s="265">
        <f t="shared" si="22"/>
        <v>98</v>
      </c>
      <c r="E497" s="270"/>
      <c r="F497" s="270">
        <f>SUM(F498:F501)</f>
        <v>0</v>
      </c>
      <c r="G497" s="270"/>
      <c r="H497" s="270"/>
      <c r="I497" s="270"/>
      <c r="J497" s="270"/>
      <c r="K497" s="265"/>
      <c r="L497" s="270">
        <v>89</v>
      </c>
      <c r="M497" s="277"/>
      <c r="N497" s="277">
        <f t="shared" si="24"/>
        <v>0.101123595505618</v>
      </c>
    </row>
    <row r="498" ht="15.65" spans="1:14">
      <c r="A498" s="266">
        <v>2082701</v>
      </c>
      <c r="B498" s="269" t="s">
        <v>481</v>
      </c>
      <c r="C498" s="265">
        <v>0</v>
      </c>
      <c r="D498" s="265">
        <f t="shared" si="22"/>
        <v>0</v>
      </c>
      <c r="E498" s="270"/>
      <c r="F498" s="270"/>
      <c r="G498" s="270"/>
      <c r="H498" s="270"/>
      <c r="I498" s="270"/>
      <c r="J498" s="270"/>
      <c r="K498" s="265"/>
      <c r="L498" s="270">
        <v>0</v>
      </c>
      <c r="M498" s="277"/>
      <c r="N498" s="277"/>
    </row>
    <row r="499" ht="15.65" spans="1:14">
      <c r="A499" s="266">
        <v>2082702</v>
      </c>
      <c r="B499" s="269" t="s">
        <v>482</v>
      </c>
      <c r="C499" s="265">
        <v>41</v>
      </c>
      <c r="D499" s="265">
        <f t="shared" si="22"/>
        <v>41</v>
      </c>
      <c r="E499" s="270"/>
      <c r="F499" s="270"/>
      <c r="G499" s="270"/>
      <c r="H499" s="270"/>
      <c r="I499" s="270"/>
      <c r="J499" s="270"/>
      <c r="K499" s="265"/>
      <c r="L499" s="270">
        <v>54</v>
      </c>
      <c r="M499" s="277"/>
      <c r="N499" s="277">
        <f t="shared" si="24"/>
        <v>-0.240740740740741</v>
      </c>
    </row>
    <row r="500" ht="15.65" spans="1:14">
      <c r="A500" s="266">
        <v>2082703</v>
      </c>
      <c r="B500" s="269" t="s">
        <v>483</v>
      </c>
      <c r="C500" s="265">
        <v>57</v>
      </c>
      <c r="D500" s="265">
        <f t="shared" ref="D500:D563" si="25">C500-E500-F500-G500-H500-I500-J500</f>
        <v>57</v>
      </c>
      <c r="E500" s="270"/>
      <c r="F500" s="270"/>
      <c r="G500" s="270"/>
      <c r="H500" s="270"/>
      <c r="I500" s="270"/>
      <c r="J500" s="270"/>
      <c r="K500" s="265"/>
      <c r="L500" s="270">
        <v>35</v>
      </c>
      <c r="M500" s="277"/>
      <c r="N500" s="277">
        <f t="shared" si="24"/>
        <v>0.628571428571429</v>
      </c>
    </row>
    <row r="501" ht="31.3" spans="1:14">
      <c r="A501" s="266">
        <v>2082799</v>
      </c>
      <c r="B501" s="269" t="s">
        <v>479</v>
      </c>
      <c r="C501" s="265"/>
      <c r="D501" s="265">
        <f t="shared" si="25"/>
        <v>0</v>
      </c>
      <c r="E501" s="270"/>
      <c r="F501" s="270"/>
      <c r="G501" s="270"/>
      <c r="H501" s="270"/>
      <c r="I501" s="270"/>
      <c r="J501" s="270"/>
      <c r="K501" s="265"/>
      <c r="L501" s="270"/>
      <c r="M501" s="277"/>
      <c r="N501" s="277"/>
    </row>
    <row r="502" ht="15.65" spans="1:14">
      <c r="A502" s="281">
        <v>20899</v>
      </c>
      <c r="B502" s="267" t="s">
        <v>484</v>
      </c>
      <c r="C502" s="265">
        <v>334</v>
      </c>
      <c r="D502" s="265">
        <f t="shared" si="25"/>
        <v>171.383</v>
      </c>
      <c r="E502" s="270"/>
      <c r="F502" s="270">
        <f>F503</f>
        <v>162.617</v>
      </c>
      <c r="G502" s="270"/>
      <c r="H502" s="270"/>
      <c r="I502" s="270"/>
      <c r="J502" s="270"/>
      <c r="K502" s="265">
        <v>23</v>
      </c>
      <c r="L502" s="270">
        <v>397</v>
      </c>
      <c r="M502" s="277"/>
      <c r="N502" s="277">
        <f t="shared" si="24"/>
        <v>-0.158690176322418</v>
      </c>
    </row>
    <row r="503" ht="15.65" spans="1:14">
      <c r="A503" s="281">
        <v>2089901</v>
      </c>
      <c r="B503" s="269" t="s">
        <v>485</v>
      </c>
      <c r="C503" s="265">
        <v>334</v>
      </c>
      <c r="D503" s="265">
        <f t="shared" si="25"/>
        <v>171.383</v>
      </c>
      <c r="E503" s="270"/>
      <c r="F503" s="270">
        <v>162.617</v>
      </c>
      <c r="G503" s="270"/>
      <c r="H503" s="270"/>
      <c r="I503" s="270"/>
      <c r="J503" s="270"/>
      <c r="K503" s="265">
        <v>23</v>
      </c>
      <c r="L503" s="270">
        <v>397</v>
      </c>
      <c r="M503" s="277"/>
      <c r="N503" s="277">
        <f t="shared" si="24"/>
        <v>-0.158690176322418</v>
      </c>
    </row>
    <row r="504" ht="21" customHeight="1" spans="1:14">
      <c r="A504" s="266">
        <v>210</v>
      </c>
      <c r="B504" s="267" t="s">
        <v>486</v>
      </c>
      <c r="C504" s="265">
        <f>C505+C510+C520+C524+C536+C539+C543+C553+C558+C563+C567+C570</f>
        <v>25387</v>
      </c>
      <c r="D504" s="265">
        <f t="shared" si="25"/>
        <v>13282.85168</v>
      </c>
      <c r="E504" s="270">
        <f>E505+E510+E520+E524+E536+E539+E543+E553+E558+E563+E567+E570</f>
        <v>7407</v>
      </c>
      <c r="F504" s="270">
        <f>F505+F510+F520+F524++F536+F539+F543+F553+F558+F563+F567+F570</f>
        <v>4697.14832</v>
      </c>
      <c r="G504" s="270"/>
      <c r="H504" s="270"/>
      <c r="I504" s="270"/>
      <c r="J504" s="270"/>
      <c r="K504" s="265">
        <f>K505+K510+K520+K524++K536+K539+K543+K553+K558+K563+K567+K570</f>
        <v>18861</v>
      </c>
      <c r="L504" s="270">
        <v>24420</v>
      </c>
      <c r="M504" s="277">
        <f>C504/K504</f>
        <v>1.34600498382907</v>
      </c>
      <c r="N504" s="277">
        <f t="shared" si="24"/>
        <v>0.0395986895986895</v>
      </c>
    </row>
    <row r="505" ht="15.65" spans="1:14">
      <c r="A505" s="266">
        <v>21001</v>
      </c>
      <c r="B505" s="267" t="s">
        <v>487</v>
      </c>
      <c r="C505" s="265">
        <v>584</v>
      </c>
      <c r="D505" s="265">
        <f t="shared" si="25"/>
        <v>574</v>
      </c>
      <c r="E505" s="270"/>
      <c r="F505" s="270">
        <f>SUM(F506:F509)</f>
        <v>10</v>
      </c>
      <c r="G505" s="270"/>
      <c r="H505" s="270"/>
      <c r="I505" s="270"/>
      <c r="J505" s="270"/>
      <c r="K505" s="265">
        <f>SUM(K506:K509)</f>
        <v>505</v>
      </c>
      <c r="L505" s="270">
        <v>564</v>
      </c>
      <c r="M505" s="277">
        <f>C505/K505</f>
        <v>1.15643564356436</v>
      </c>
      <c r="N505" s="277">
        <f t="shared" si="24"/>
        <v>0.0354609929078014</v>
      </c>
    </row>
    <row r="506" ht="15.65" spans="1:14">
      <c r="A506" s="266">
        <v>2100101</v>
      </c>
      <c r="B506" s="269" t="s">
        <v>124</v>
      </c>
      <c r="C506" s="265">
        <v>268</v>
      </c>
      <c r="D506" s="265">
        <f t="shared" si="25"/>
        <v>268</v>
      </c>
      <c r="E506" s="270"/>
      <c r="F506" s="270"/>
      <c r="G506" s="270"/>
      <c r="H506" s="270"/>
      <c r="I506" s="270"/>
      <c r="J506" s="270"/>
      <c r="K506" s="265">
        <v>314</v>
      </c>
      <c r="L506" s="270">
        <v>318</v>
      </c>
      <c r="M506" s="277">
        <f>C506/K506</f>
        <v>0.853503184713376</v>
      </c>
      <c r="N506" s="277">
        <f t="shared" si="24"/>
        <v>-0.157232704402516</v>
      </c>
    </row>
    <row r="507" ht="15.65" spans="1:14">
      <c r="A507" s="266">
        <v>2100102</v>
      </c>
      <c r="B507" s="269" t="s">
        <v>125</v>
      </c>
      <c r="C507" s="265">
        <v>56</v>
      </c>
      <c r="D507" s="265">
        <f t="shared" si="25"/>
        <v>56</v>
      </c>
      <c r="E507" s="270"/>
      <c r="F507" s="270"/>
      <c r="G507" s="270"/>
      <c r="H507" s="270"/>
      <c r="I507" s="270"/>
      <c r="J507" s="270"/>
      <c r="K507" s="265">
        <v>55</v>
      </c>
      <c r="L507" s="270">
        <v>131</v>
      </c>
      <c r="M507" s="277">
        <f>C507/K507</f>
        <v>1.01818181818182</v>
      </c>
      <c r="N507" s="277">
        <f t="shared" si="24"/>
        <v>-0.572519083969466</v>
      </c>
    </row>
    <row r="508" ht="15.65" spans="1:14">
      <c r="A508" s="266">
        <v>2100103</v>
      </c>
      <c r="B508" s="269" t="s">
        <v>126</v>
      </c>
      <c r="C508" s="265">
        <v>0</v>
      </c>
      <c r="D508" s="265">
        <f t="shared" si="25"/>
        <v>0</v>
      </c>
      <c r="E508" s="270"/>
      <c r="F508" s="270"/>
      <c r="G508" s="270"/>
      <c r="H508" s="270"/>
      <c r="I508" s="270"/>
      <c r="J508" s="270"/>
      <c r="K508" s="265"/>
      <c r="L508" s="270">
        <v>0</v>
      </c>
      <c r="M508" s="277"/>
      <c r="N508" s="277"/>
    </row>
    <row r="509" ht="31.3" spans="1:14">
      <c r="A509" s="266">
        <v>2100199</v>
      </c>
      <c r="B509" s="269" t="s">
        <v>488</v>
      </c>
      <c r="C509" s="265">
        <v>260</v>
      </c>
      <c r="D509" s="265">
        <f t="shared" si="25"/>
        <v>250</v>
      </c>
      <c r="E509" s="270"/>
      <c r="F509" s="270">
        <v>10</v>
      </c>
      <c r="G509" s="270"/>
      <c r="H509" s="270"/>
      <c r="I509" s="270"/>
      <c r="J509" s="270"/>
      <c r="K509" s="265">
        <v>136</v>
      </c>
      <c r="L509" s="270">
        <v>115</v>
      </c>
      <c r="M509" s="277"/>
      <c r="N509" s="277">
        <f t="shared" si="24"/>
        <v>1.26086956521739</v>
      </c>
    </row>
    <row r="510" ht="15.65" spans="1:14">
      <c r="A510" s="266">
        <v>21002</v>
      </c>
      <c r="B510" s="267" t="s">
        <v>489</v>
      </c>
      <c r="C510" s="265">
        <v>3985</v>
      </c>
      <c r="D510" s="265">
        <f t="shared" si="25"/>
        <v>3672</v>
      </c>
      <c r="E510" s="270"/>
      <c r="F510" s="270">
        <f>SUM(F511:F519)</f>
        <v>313</v>
      </c>
      <c r="G510" s="270"/>
      <c r="H510" s="270"/>
      <c r="I510" s="270"/>
      <c r="J510" s="270"/>
      <c r="K510" s="265">
        <f>SUM(K511:K519)</f>
        <v>2727</v>
      </c>
      <c r="L510" s="270">
        <v>3657</v>
      </c>
      <c r="M510" s="277">
        <f>C510/K510</f>
        <v>1.46131279794646</v>
      </c>
      <c r="N510" s="277">
        <f t="shared" si="24"/>
        <v>0.0896910035548264</v>
      </c>
    </row>
    <row r="511" ht="15.65" spans="1:14">
      <c r="A511" s="266">
        <v>2100201</v>
      </c>
      <c r="B511" s="269" t="s">
        <v>490</v>
      </c>
      <c r="C511" s="265">
        <v>2711</v>
      </c>
      <c r="D511" s="265">
        <f t="shared" si="25"/>
        <v>2498</v>
      </c>
      <c r="E511" s="270"/>
      <c r="F511" s="270">
        <v>213</v>
      </c>
      <c r="G511" s="270"/>
      <c r="H511" s="270"/>
      <c r="I511" s="270"/>
      <c r="J511" s="270"/>
      <c r="K511" s="265">
        <v>1748</v>
      </c>
      <c r="L511" s="270">
        <v>2826</v>
      </c>
      <c r="M511" s="277">
        <f>C511/K511</f>
        <v>1.55091533180778</v>
      </c>
      <c r="N511" s="277">
        <f t="shared" si="24"/>
        <v>-0.0406935598018401</v>
      </c>
    </row>
    <row r="512" ht="15.65" spans="1:14">
      <c r="A512" s="266">
        <v>2100202</v>
      </c>
      <c r="B512" s="269" t="s">
        <v>491</v>
      </c>
      <c r="C512" s="265">
        <v>944</v>
      </c>
      <c r="D512" s="265">
        <f t="shared" si="25"/>
        <v>944</v>
      </c>
      <c r="E512" s="270"/>
      <c r="F512" s="270"/>
      <c r="G512" s="270"/>
      <c r="H512" s="270"/>
      <c r="I512" s="270"/>
      <c r="J512" s="270"/>
      <c r="K512" s="265">
        <v>669</v>
      </c>
      <c r="L512" s="270">
        <v>555</v>
      </c>
      <c r="M512" s="277">
        <f>C512/K512</f>
        <v>1.41106128550075</v>
      </c>
      <c r="N512" s="277">
        <f t="shared" si="24"/>
        <v>0.700900900900901</v>
      </c>
    </row>
    <row r="513" ht="15.65" spans="1:14">
      <c r="A513" s="266">
        <v>2100203</v>
      </c>
      <c r="B513" s="269" t="s">
        <v>492</v>
      </c>
      <c r="C513" s="265"/>
      <c r="D513" s="265"/>
      <c r="E513" s="270"/>
      <c r="F513" s="270"/>
      <c r="G513" s="270"/>
      <c r="H513" s="270"/>
      <c r="I513" s="270"/>
      <c r="J513" s="270"/>
      <c r="K513" s="265">
        <v>310</v>
      </c>
      <c r="L513" s="270">
        <v>0</v>
      </c>
      <c r="M513" s="277"/>
      <c r="N513" s="277"/>
    </row>
    <row r="514" ht="15.65" spans="1:14">
      <c r="A514" s="266">
        <v>2100204</v>
      </c>
      <c r="B514" s="269" t="s">
        <v>493</v>
      </c>
      <c r="C514" s="265"/>
      <c r="D514" s="265"/>
      <c r="E514" s="270"/>
      <c r="F514" s="270"/>
      <c r="G514" s="270"/>
      <c r="H514" s="270"/>
      <c r="I514" s="270"/>
      <c r="J514" s="270"/>
      <c r="K514" s="265"/>
      <c r="L514" s="270">
        <v>0</v>
      </c>
      <c r="M514" s="277"/>
      <c r="N514" s="277"/>
    </row>
    <row r="515" ht="15.65" spans="1:14">
      <c r="A515" s="266">
        <v>2100205</v>
      </c>
      <c r="B515" s="269" t="s">
        <v>494</v>
      </c>
      <c r="C515" s="265"/>
      <c r="D515" s="265"/>
      <c r="E515" s="270"/>
      <c r="F515" s="270"/>
      <c r="G515" s="270"/>
      <c r="H515" s="270"/>
      <c r="I515" s="270"/>
      <c r="J515" s="270"/>
      <c r="K515" s="265"/>
      <c r="L515" s="270">
        <v>0</v>
      </c>
      <c r="M515" s="277"/>
      <c r="N515" s="277"/>
    </row>
    <row r="516" ht="15.65" spans="1:14">
      <c r="A516" s="266">
        <v>2100206</v>
      </c>
      <c r="B516" s="269" t="s">
        <v>495</v>
      </c>
      <c r="C516" s="265"/>
      <c r="D516" s="265"/>
      <c r="E516" s="270"/>
      <c r="F516" s="270"/>
      <c r="G516" s="270"/>
      <c r="H516" s="270"/>
      <c r="I516" s="270"/>
      <c r="J516" s="270"/>
      <c r="K516" s="265"/>
      <c r="L516" s="270">
        <v>0</v>
      </c>
      <c r="M516" s="277"/>
      <c r="N516" s="277"/>
    </row>
    <row r="517" ht="15.65" spans="1:14">
      <c r="A517" s="266">
        <v>2100207</v>
      </c>
      <c r="B517" s="269" t="s">
        <v>496</v>
      </c>
      <c r="C517" s="265"/>
      <c r="D517" s="265"/>
      <c r="E517" s="270"/>
      <c r="F517" s="270"/>
      <c r="G517" s="270"/>
      <c r="H517" s="270"/>
      <c r="I517" s="270"/>
      <c r="J517" s="270"/>
      <c r="K517" s="265"/>
      <c r="L517" s="270">
        <v>0</v>
      </c>
      <c r="M517" s="277"/>
      <c r="N517" s="277"/>
    </row>
    <row r="518" ht="15.65" spans="1:14">
      <c r="A518" s="266">
        <v>2100211</v>
      </c>
      <c r="B518" s="269" t="s">
        <v>497</v>
      </c>
      <c r="C518" s="265"/>
      <c r="D518" s="265"/>
      <c r="E518" s="270"/>
      <c r="F518" s="270"/>
      <c r="G518" s="270"/>
      <c r="H518" s="270"/>
      <c r="I518" s="270"/>
      <c r="J518" s="270"/>
      <c r="K518" s="265"/>
      <c r="L518" s="270">
        <v>0</v>
      </c>
      <c r="M518" s="277"/>
      <c r="N518" s="277"/>
    </row>
    <row r="519" ht="15.65" spans="1:14">
      <c r="A519" s="266">
        <v>2100299</v>
      </c>
      <c r="B519" s="269" t="s">
        <v>498</v>
      </c>
      <c r="C519" s="265">
        <v>330</v>
      </c>
      <c r="D519" s="265">
        <f t="shared" si="25"/>
        <v>230</v>
      </c>
      <c r="E519" s="270"/>
      <c r="F519" s="270">
        <v>100</v>
      </c>
      <c r="G519" s="270"/>
      <c r="H519" s="270"/>
      <c r="I519" s="270"/>
      <c r="J519" s="270"/>
      <c r="K519" s="265"/>
      <c r="L519" s="270">
        <v>276</v>
      </c>
      <c r="M519" s="277"/>
      <c r="N519" s="277">
        <f t="shared" si="24"/>
        <v>0.195652173913043</v>
      </c>
    </row>
    <row r="520" ht="15.65" spans="1:14">
      <c r="A520" s="266">
        <v>21003</v>
      </c>
      <c r="B520" s="267" t="s">
        <v>499</v>
      </c>
      <c r="C520" s="265">
        <v>2124</v>
      </c>
      <c r="D520" s="265">
        <f t="shared" si="25"/>
        <v>1728.5</v>
      </c>
      <c r="E520" s="270"/>
      <c r="F520" s="270">
        <f>SUM(F521:F523)</f>
        <v>395.5</v>
      </c>
      <c r="G520" s="270"/>
      <c r="H520" s="270"/>
      <c r="I520" s="270"/>
      <c r="J520" s="270"/>
      <c r="K520" s="265">
        <f>SUM(K521:K523)</f>
        <v>1108</v>
      </c>
      <c r="L520" s="270">
        <v>1990</v>
      </c>
      <c r="M520" s="277"/>
      <c r="N520" s="277">
        <f t="shared" ref="N520:N583" si="26">C520/L520-1</f>
        <v>0.0673366834170854</v>
      </c>
    </row>
    <row r="521" ht="15.65" spans="1:14">
      <c r="A521" s="266">
        <v>2100301</v>
      </c>
      <c r="B521" s="269" t="s">
        <v>500</v>
      </c>
      <c r="C521" s="265">
        <v>97</v>
      </c>
      <c r="D521" s="265">
        <f t="shared" si="25"/>
        <v>97</v>
      </c>
      <c r="E521" s="270"/>
      <c r="F521" s="270"/>
      <c r="G521" s="270"/>
      <c r="H521" s="270"/>
      <c r="I521" s="270"/>
      <c r="J521" s="270"/>
      <c r="K521" s="265">
        <v>5</v>
      </c>
      <c r="L521" s="270">
        <v>31</v>
      </c>
      <c r="M521" s="277"/>
      <c r="N521" s="277"/>
    </row>
    <row r="522" ht="15.65" spans="1:14">
      <c r="A522" s="266">
        <v>2100302</v>
      </c>
      <c r="B522" s="269" t="s">
        <v>501</v>
      </c>
      <c r="C522" s="265">
        <v>1584</v>
      </c>
      <c r="D522" s="265">
        <f t="shared" si="25"/>
        <v>1584</v>
      </c>
      <c r="E522" s="270"/>
      <c r="F522" s="270"/>
      <c r="G522" s="270"/>
      <c r="H522" s="270"/>
      <c r="I522" s="270"/>
      <c r="J522" s="270"/>
      <c r="K522" s="265">
        <v>858</v>
      </c>
      <c r="L522" s="270">
        <v>1548</v>
      </c>
      <c r="M522" s="277"/>
      <c r="N522" s="277">
        <f t="shared" si="26"/>
        <v>0.0232558139534884</v>
      </c>
    </row>
    <row r="523" ht="15.65" spans="1:14">
      <c r="A523" s="266">
        <v>2100399</v>
      </c>
      <c r="B523" s="269" t="s">
        <v>502</v>
      </c>
      <c r="C523" s="265">
        <v>443</v>
      </c>
      <c r="D523" s="265">
        <f t="shared" si="25"/>
        <v>47.5</v>
      </c>
      <c r="E523" s="270"/>
      <c r="F523" s="270">
        <v>395.5</v>
      </c>
      <c r="G523" s="270"/>
      <c r="H523" s="270"/>
      <c r="I523" s="270"/>
      <c r="J523" s="270"/>
      <c r="K523" s="265">
        <v>245</v>
      </c>
      <c r="L523" s="270">
        <v>411</v>
      </c>
      <c r="M523" s="277"/>
      <c r="N523" s="277">
        <f t="shared" si="26"/>
        <v>0.0778588807785887</v>
      </c>
    </row>
    <row r="524" ht="15.65" spans="1:14">
      <c r="A524" s="266">
        <v>21004</v>
      </c>
      <c r="B524" s="267" t="s">
        <v>503</v>
      </c>
      <c r="C524" s="265">
        <v>4055</v>
      </c>
      <c r="D524" s="265">
        <f t="shared" si="25"/>
        <v>1750.1</v>
      </c>
      <c r="E524" s="270"/>
      <c r="F524" s="270">
        <f>SUM(F525:F535)</f>
        <v>2304.9</v>
      </c>
      <c r="G524" s="270"/>
      <c r="H524" s="270"/>
      <c r="I524" s="270"/>
      <c r="J524" s="270"/>
      <c r="K524" s="265">
        <f>SUM(K525:K535)</f>
        <v>2342</v>
      </c>
      <c r="L524" s="270">
        <v>2788</v>
      </c>
      <c r="M524" s="277"/>
      <c r="N524" s="277">
        <f t="shared" si="26"/>
        <v>0.454447632711621</v>
      </c>
    </row>
    <row r="525" ht="15.65" spans="1:14">
      <c r="A525" s="266">
        <v>2100401</v>
      </c>
      <c r="B525" s="269" t="s">
        <v>504</v>
      </c>
      <c r="C525" s="265">
        <v>781</v>
      </c>
      <c r="D525" s="265">
        <f t="shared" si="25"/>
        <v>781</v>
      </c>
      <c r="E525" s="270"/>
      <c r="F525" s="270"/>
      <c r="G525" s="270"/>
      <c r="H525" s="270"/>
      <c r="I525" s="270"/>
      <c r="J525" s="270"/>
      <c r="K525" s="265">
        <v>449</v>
      </c>
      <c r="L525" s="270">
        <v>462</v>
      </c>
      <c r="M525" s="277"/>
      <c r="N525" s="277">
        <f t="shared" si="26"/>
        <v>0.69047619047619</v>
      </c>
    </row>
    <row r="526" ht="15.65" spans="1:14">
      <c r="A526" s="266">
        <v>2100402</v>
      </c>
      <c r="B526" s="269" t="s">
        <v>505</v>
      </c>
      <c r="C526" s="265">
        <v>355</v>
      </c>
      <c r="D526" s="265">
        <f t="shared" si="25"/>
        <v>355</v>
      </c>
      <c r="E526" s="270"/>
      <c r="F526" s="270"/>
      <c r="G526" s="270"/>
      <c r="H526" s="270"/>
      <c r="I526" s="270"/>
      <c r="J526" s="270"/>
      <c r="K526" s="265">
        <v>238</v>
      </c>
      <c r="L526" s="270">
        <v>215</v>
      </c>
      <c r="M526" s="277">
        <f>C526/K526</f>
        <v>1.49159663865546</v>
      </c>
      <c r="N526" s="277">
        <f t="shared" si="26"/>
        <v>0.651162790697674</v>
      </c>
    </row>
    <row r="527" ht="15.65" spans="1:14">
      <c r="A527" s="266">
        <v>2100403</v>
      </c>
      <c r="B527" s="269" t="s">
        <v>506</v>
      </c>
      <c r="C527" s="265">
        <v>272</v>
      </c>
      <c r="D527" s="265">
        <f t="shared" si="25"/>
        <v>272</v>
      </c>
      <c r="E527" s="270"/>
      <c r="F527" s="270"/>
      <c r="G527" s="270"/>
      <c r="H527" s="270"/>
      <c r="I527" s="270"/>
      <c r="J527" s="270"/>
      <c r="K527" s="265">
        <v>173</v>
      </c>
      <c r="L527" s="270">
        <v>213</v>
      </c>
      <c r="M527" s="277"/>
      <c r="N527" s="277">
        <f t="shared" si="26"/>
        <v>0.276995305164319</v>
      </c>
    </row>
    <row r="528" ht="15.65" spans="1:14">
      <c r="A528" s="266">
        <v>2100404</v>
      </c>
      <c r="B528" s="269" t="s">
        <v>507</v>
      </c>
      <c r="C528" s="265">
        <v>2</v>
      </c>
      <c r="D528" s="265">
        <f t="shared" si="25"/>
        <v>2</v>
      </c>
      <c r="E528" s="270"/>
      <c r="F528" s="270"/>
      <c r="G528" s="270"/>
      <c r="H528" s="270"/>
      <c r="I528" s="270"/>
      <c r="J528" s="270"/>
      <c r="K528" s="265">
        <v>2</v>
      </c>
      <c r="L528" s="270">
        <v>2</v>
      </c>
      <c r="M528" s="277"/>
      <c r="N528" s="277">
        <f t="shared" si="26"/>
        <v>0</v>
      </c>
    </row>
    <row r="529" ht="15.65" spans="1:14">
      <c r="A529" s="266">
        <v>2100405</v>
      </c>
      <c r="B529" s="269" t="s">
        <v>508</v>
      </c>
      <c r="C529" s="265">
        <v>0</v>
      </c>
      <c r="D529" s="265">
        <f t="shared" si="25"/>
        <v>0</v>
      </c>
      <c r="E529" s="270"/>
      <c r="F529" s="270"/>
      <c r="G529" s="270"/>
      <c r="H529" s="270"/>
      <c r="I529" s="270"/>
      <c r="J529" s="270"/>
      <c r="K529" s="265"/>
      <c r="L529" s="270">
        <v>0</v>
      </c>
      <c r="M529" s="277"/>
      <c r="N529" s="277"/>
    </row>
    <row r="530" ht="15.65" spans="1:14">
      <c r="A530" s="266">
        <v>2100406</v>
      </c>
      <c r="B530" s="269" t="s">
        <v>509</v>
      </c>
      <c r="C530" s="265">
        <v>0</v>
      </c>
      <c r="D530" s="265">
        <f t="shared" si="25"/>
        <v>0</v>
      </c>
      <c r="E530" s="270"/>
      <c r="F530" s="270"/>
      <c r="G530" s="270"/>
      <c r="H530" s="270"/>
      <c r="I530" s="270"/>
      <c r="J530" s="270"/>
      <c r="K530" s="265"/>
      <c r="L530" s="270">
        <v>0</v>
      </c>
      <c r="M530" s="277"/>
      <c r="N530" s="277"/>
    </row>
    <row r="531" ht="15.65" spans="1:14">
      <c r="A531" s="266">
        <v>2100407</v>
      </c>
      <c r="B531" s="269" t="s">
        <v>510</v>
      </c>
      <c r="C531" s="265">
        <v>35</v>
      </c>
      <c r="D531" s="265">
        <f t="shared" si="25"/>
        <v>35</v>
      </c>
      <c r="E531" s="270"/>
      <c r="F531" s="270"/>
      <c r="G531" s="270"/>
      <c r="H531" s="270"/>
      <c r="I531" s="270"/>
      <c r="J531" s="270"/>
      <c r="K531" s="265"/>
      <c r="L531" s="270">
        <v>4</v>
      </c>
      <c r="M531" s="277"/>
      <c r="N531" s="277"/>
    </row>
    <row r="532" ht="15.65" spans="1:14">
      <c r="A532" s="266">
        <v>2100408</v>
      </c>
      <c r="B532" s="269" t="s">
        <v>511</v>
      </c>
      <c r="C532" s="265">
        <v>1709</v>
      </c>
      <c r="D532" s="265">
        <f t="shared" si="25"/>
        <v>149.55</v>
      </c>
      <c r="E532" s="270"/>
      <c r="F532" s="270">
        <v>1559.45</v>
      </c>
      <c r="G532" s="270"/>
      <c r="H532" s="270"/>
      <c r="I532" s="270"/>
      <c r="J532" s="270"/>
      <c r="K532" s="265">
        <v>1406</v>
      </c>
      <c r="L532" s="270">
        <v>1529</v>
      </c>
      <c r="M532" s="277">
        <f>C532/K532</f>
        <v>1.21550497866287</v>
      </c>
      <c r="N532" s="277">
        <f t="shared" si="26"/>
        <v>0.117724002616089</v>
      </c>
    </row>
    <row r="533" ht="15.65" spans="1:14">
      <c r="A533" s="266">
        <v>2100409</v>
      </c>
      <c r="B533" s="269" t="s">
        <v>512</v>
      </c>
      <c r="C533" s="265">
        <v>346</v>
      </c>
      <c r="D533" s="265">
        <f t="shared" si="25"/>
        <v>37.79</v>
      </c>
      <c r="E533" s="270"/>
      <c r="F533" s="270">
        <v>308.21</v>
      </c>
      <c r="G533" s="270"/>
      <c r="H533" s="270"/>
      <c r="I533" s="270"/>
      <c r="J533" s="270"/>
      <c r="K533" s="265">
        <v>47</v>
      </c>
      <c r="L533" s="270">
        <v>254</v>
      </c>
      <c r="M533" s="277"/>
      <c r="N533" s="277">
        <f t="shared" si="26"/>
        <v>0.362204724409449</v>
      </c>
    </row>
    <row r="534" ht="15.65" spans="1:14">
      <c r="A534" s="266">
        <v>2100410</v>
      </c>
      <c r="B534" s="269" t="s">
        <v>513</v>
      </c>
      <c r="C534" s="265">
        <v>0</v>
      </c>
      <c r="D534" s="265">
        <f t="shared" si="25"/>
        <v>0</v>
      </c>
      <c r="E534" s="270"/>
      <c r="F534" s="270"/>
      <c r="G534" s="270"/>
      <c r="H534" s="270"/>
      <c r="I534" s="270"/>
      <c r="J534" s="270"/>
      <c r="K534" s="265"/>
      <c r="L534" s="270">
        <v>2</v>
      </c>
      <c r="M534" s="277"/>
      <c r="N534" s="277"/>
    </row>
    <row r="535" ht="15.65" spans="1:14">
      <c r="A535" s="266">
        <v>2100499</v>
      </c>
      <c r="B535" s="269" t="s">
        <v>514</v>
      </c>
      <c r="C535" s="265">
        <v>555</v>
      </c>
      <c r="D535" s="265">
        <f t="shared" si="25"/>
        <v>117.76</v>
      </c>
      <c r="E535" s="270"/>
      <c r="F535" s="270">
        <v>437.24</v>
      </c>
      <c r="G535" s="270"/>
      <c r="H535" s="270"/>
      <c r="I535" s="270"/>
      <c r="J535" s="270"/>
      <c r="K535" s="265">
        <v>27</v>
      </c>
      <c r="L535" s="270">
        <v>107</v>
      </c>
      <c r="M535" s="277"/>
      <c r="N535" s="277"/>
    </row>
    <row r="536" ht="15.65" spans="1:14">
      <c r="A536" s="266">
        <v>21006</v>
      </c>
      <c r="B536" s="267" t="s">
        <v>515</v>
      </c>
      <c r="C536" s="265">
        <v>20</v>
      </c>
      <c r="D536" s="265">
        <f t="shared" si="25"/>
        <v>0</v>
      </c>
      <c r="E536" s="270"/>
      <c r="F536" s="270">
        <f>SUM(F537:F538)</f>
        <v>20</v>
      </c>
      <c r="G536" s="270"/>
      <c r="H536" s="270"/>
      <c r="I536" s="270"/>
      <c r="J536" s="270"/>
      <c r="K536" s="265">
        <v>20</v>
      </c>
      <c r="L536" s="270">
        <v>10</v>
      </c>
      <c r="M536" s="277"/>
      <c r="N536" s="277">
        <f t="shared" si="26"/>
        <v>1</v>
      </c>
    </row>
    <row r="537" ht="15.65" spans="1:14">
      <c r="A537" s="266">
        <v>2100601</v>
      </c>
      <c r="B537" s="269" t="s">
        <v>516</v>
      </c>
      <c r="C537" s="265">
        <v>20</v>
      </c>
      <c r="D537" s="265">
        <f t="shared" si="25"/>
        <v>0</v>
      </c>
      <c r="E537" s="270"/>
      <c r="F537" s="270">
        <v>20</v>
      </c>
      <c r="G537" s="270"/>
      <c r="H537" s="270"/>
      <c r="I537" s="270"/>
      <c r="J537" s="270"/>
      <c r="K537" s="265">
        <v>20</v>
      </c>
      <c r="L537" s="270">
        <v>0</v>
      </c>
      <c r="M537" s="277"/>
      <c r="N537" s="277"/>
    </row>
    <row r="538" ht="15.65" spans="1:14">
      <c r="A538" s="266">
        <v>2100699</v>
      </c>
      <c r="B538" s="269" t="s">
        <v>517</v>
      </c>
      <c r="C538" s="265">
        <v>0</v>
      </c>
      <c r="D538" s="265">
        <f t="shared" si="25"/>
        <v>0</v>
      </c>
      <c r="E538" s="270"/>
      <c r="F538" s="270"/>
      <c r="G538" s="270"/>
      <c r="H538" s="270"/>
      <c r="I538" s="270"/>
      <c r="J538" s="270"/>
      <c r="K538" s="265"/>
      <c r="L538" s="270">
        <v>10</v>
      </c>
      <c r="M538" s="277"/>
      <c r="N538" s="277"/>
    </row>
    <row r="539" ht="15.65" spans="1:14">
      <c r="A539" s="266">
        <v>21007</v>
      </c>
      <c r="B539" s="267" t="s">
        <v>518</v>
      </c>
      <c r="C539" s="265">
        <v>1473</v>
      </c>
      <c r="D539" s="265">
        <f t="shared" si="25"/>
        <v>935.30168</v>
      </c>
      <c r="E539" s="270"/>
      <c r="F539" s="270">
        <f>SUM(F540:F542)</f>
        <v>537.69832</v>
      </c>
      <c r="G539" s="270"/>
      <c r="H539" s="270"/>
      <c r="I539" s="270"/>
      <c r="J539" s="270"/>
      <c r="K539" s="265">
        <f>SUM(K540:K542)</f>
        <v>824</v>
      </c>
      <c r="L539" s="270">
        <v>862</v>
      </c>
      <c r="M539" s="277"/>
      <c r="N539" s="277">
        <f t="shared" si="26"/>
        <v>0.708816705336427</v>
      </c>
    </row>
    <row r="540" ht="15.65" spans="1:14">
      <c r="A540" s="266">
        <v>2100716</v>
      </c>
      <c r="B540" s="269" t="s">
        <v>519</v>
      </c>
      <c r="C540" s="265">
        <v>124</v>
      </c>
      <c r="D540" s="265">
        <f t="shared" si="25"/>
        <v>124</v>
      </c>
      <c r="E540" s="270"/>
      <c r="F540" s="270"/>
      <c r="G540" s="270"/>
      <c r="H540" s="270"/>
      <c r="I540" s="270"/>
      <c r="J540" s="270"/>
      <c r="K540" s="265">
        <v>56</v>
      </c>
      <c r="L540" s="270">
        <v>55</v>
      </c>
      <c r="M540" s="277"/>
      <c r="N540" s="277">
        <f t="shared" si="26"/>
        <v>1.25454545454545</v>
      </c>
    </row>
    <row r="541" ht="15.65" spans="1:14">
      <c r="A541" s="266">
        <v>2100717</v>
      </c>
      <c r="B541" s="269" t="s">
        <v>520</v>
      </c>
      <c r="C541" s="265">
        <v>947</v>
      </c>
      <c r="D541" s="265">
        <f t="shared" si="25"/>
        <v>482.46168</v>
      </c>
      <c r="E541" s="270"/>
      <c r="F541" s="270">
        <v>464.53832</v>
      </c>
      <c r="G541" s="270"/>
      <c r="H541" s="270"/>
      <c r="I541" s="270"/>
      <c r="J541" s="270"/>
      <c r="K541" s="265">
        <v>574</v>
      </c>
      <c r="L541" s="270">
        <v>388</v>
      </c>
      <c r="M541" s="277"/>
      <c r="N541" s="277">
        <f t="shared" si="26"/>
        <v>1.44072164948454</v>
      </c>
    </row>
    <row r="542" ht="15.65" spans="1:14">
      <c r="A542" s="266">
        <v>2100799</v>
      </c>
      <c r="B542" s="269" t="s">
        <v>521</v>
      </c>
      <c r="C542" s="265">
        <v>402</v>
      </c>
      <c r="D542" s="265">
        <f t="shared" si="25"/>
        <v>328.84</v>
      </c>
      <c r="E542" s="270"/>
      <c r="F542" s="270">
        <v>73.16</v>
      </c>
      <c r="G542" s="270"/>
      <c r="H542" s="270"/>
      <c r="I542" s="270"/>
      <c r="J542" s="270"/>
      <c r="K542" s="265">
        <v>194</v>
      </c>
      <c r="L542" s="270">
        <v>419</v>
      </c>
      <c r="M542" s="277"/>
      <c r="N542" s="277">
        <f t="shared" si="26"/>
        <v>-0.0405727923627685</v>
      </c>
    </row>
    <row r="543" ht="15.65" spans="1:14">
      <c r="A543" s="266">
        <v>21010</v>
      </c>
      <c r="B543" s="267" t="s">
        <v>522</v>
      </c>
      <c r="C543" s="265">
        <v>1295</v>
      </c>
      <c r="D543" s="265">
        <f t="shared" si="25"/>
        <v>1114.44</v>
      </c>
      <c r="E543" s="270"/>
      <c r="F543" s="270">
        <f>SUM(F544:F552)</f>
        <v>180.56</v>
      </c>
      <c r="G543" s="270"/>
      <c r="H543" s="270"/>
      <c r="I543" s="270"/>
      <c r="J543" s="270"/>
      <c r="K543" s="265">
        <f>SUM(K544:K552)</f>
        <v>1103</v>
      </c>
      <c r="L543" s="270">
        <v>866</v>
      </c>
      <c r="M543" s="277">
        <f>C543/K543</f>
        <v>1.17407071622847</v>
      </c>
      <c r="N543" s="277">
        <f t="shared" si="26"/>
        <v>0.495381062355658</v>
      </c>
    </row>
    <row r="544" ht="15.65" spans="1:14">
      <c r="A544" s="266">
        <v>2101001</v>
      </c>
      <c r="B544" s="269" t="s">
        <v>124</v>
      </c>
      <c r="C544" s="265">
        <v>403</v>
      </c>
      <c r="D544" s="265">
        <f t="shared" si="25"/>
        <v>403</v>
      </c>
      <c r="E544" s="270"/>
      <c r="F544" s="270"/>
      <c r="G544" s="270"/>
      <c r="H544" s="270"/>
      <c r="I544" s="270"/>
      <c r="J544" s="270"/>
      <c r="K544" s="265">
        <v>702</v>
      </c>
      <c r="L544" s="270">
        <v>411</v>
      </c>
      <c r="M544" s="277">
        <f>C544/K544</f>
        <v>0.574074074074074</v>
      </c>
      <c r="N544" s="277">
        <f t="shared" si="26"/>
        <v>-0.0194647201946472</v>
      </c>
    </row>
    <row r="545" ht="15.65" spans="1:14">
      <c r="A545" s="266">
        <v>2101002</v>
      </c>
      <c r="B545" s="269" t="s">
        <v>125</v>
      </c>
      <c r="C545" s="265">
        <v>151</v>
      </c>
      <c r="D545" s="265">
        <f t="shared" si="25"/>
        <v>151</v>
      </c>
      <c r="E545" s="270"/>
      <c r="F545" s="270"/>
      <c r="G545" s="270"/>
      <c r="H545" s="270"/>
      <c r="I545" s="270"/>
      <c r="J545" s="270"/>
      <c r="K545" s="265">
        <v>292</v>
      </c>
      <c r="L545" s="270">
        <v>71</v>
      </c>
      <c r="M545" s="277">
        <f>C545/K545</f>
        <v>0.517123287671233</v>
      </c>
      <c r="N545" s="277">
        <f t="shared" si="26"/>
        <v>1.12676056338028</v>
      </c>
    </row>
    <row r="546" ht="15.65" spans="1:14">
      <c r="A546" s="266">
        <v>2101003</v>
      </c>
      <c r="B546" s="269" t="s">
        <v>126</v>
      </c>
      <c r="C546" s="265">
        <v>0</v>
      </c>
      <c r="D546" s="265">
        <f t="shared" si="25"/>
        <v>0</v>
      </c>
      <c r="E546" s="270"/>
      <c r="F546" s="270"/>
      <c r="G546" s="270"/>
      <c r="H546" s="270"/>
      <c r="I546" s="270"/>
      <c r="J546" s="270"/>
      <c r="K546" s="265"/>
      <c r="L546" s="270">
        <v>0</v>
      </c>
      <c r="M546" s="277"/>
      <c r="N546" s="277"/>
    </row>
    <row r="547" ht="15.65" spans="1:14">
      <c r="A547" s="266">
        <v>2101012</v>
      </c>
      <c r="B547" s="269" t="s">
        <v>523</v>
      </c>
      <c r="C547" s="265">
        <v>8</v>
      </c>
      <c r="D547" s="265">
        <f t="shared" si="25"/>
        <v>6</v>
      </c>
      <c r="E547" s="270"/>
      <c r="F547" s="270">
        <v>2</v>
      </c>
      <c r="G547" s="270"/>
      <c r="H547" s="270"/>
      <c r="I547" s="270"/>
      <c r="J547" s="270"/>
      <c r="K547" s="265">
        <v>6</v>
      </c>
      <c r="L547" s="270">
        <v>6</v>
      </c>
      <c r="M547" s="277">
        <f>C547/K547</f>
        <v>1.33333333333333</v>
      </c>
      <c r="N547" s="277">
        <f t="shared" si="26"/>
        <v>0.333333333333333</v>
      </c>
    </row>
    <row r="548" ht="15.65" spans="1:14">
      <c r="A548" s="266">
        <v>2101014</v>
      </c>
      <c r="B548" s="269" t="s">
        <v>524</v>
      </c>
      <c r="C548" s="265">
        <v>0</v>
      </c>
      <c r="D548" s="265">
        <f t="shared" si="25"/>
        <v>0</v>
      </c>
      <c r="E548" s="270"/>
      <c r="F548" s="270"/>
      <c r="G548" s="270"/>
      <c r="H548" s="270"/>
      <c r="I548" s="270"/>
      <c r="J548" s="270"/>
      <c r="K548" s="265"/>
      <c r="L548" s="270">
        <v>0</v>
      </c>
      <c r="M548" s="277"/>
      <c r="N548" s="277"/>
    </row>
    <row r="549" ht="15.65" spans="1:14">
      <c r="A549" s="266">
        <v>2101015</v>
      </c>
      <c r="B549" s="269" t="s">
        <v>525</v>
      </c>
      <c r="C549" s="265">
        <v>0</v>
      </c>
      <c r="D549" s="265">
        <f t="shared" si="25"/>
        <v>0</v>
      </c>
      <c r="E549" s="270"/>
      <c r="F549" s="270"/>
      <c r="G549" s="270"/>
      <c r="H549" s="270"/>
      <c r="I549" s="270"/>
      <c r="J549" s="270"/>
      <c r="K549" s="265"/>
      <c r="L549" s="270">
        <v>0</v>
      </c>
      <c r="M549" s="277"/>
      <c r="N549" s="277"/>
    </row>
    <row r="550" ht="15.65" spans="1:14">
      <c r="A550" s="266">
        <v>2101016</v>
      </c>
      <c r="B550" s="269" t="s">
        <v>526</v>
      </c>
      <c r="C550" s="265">
        <v>172</v>
      </c>
      <c r="D550" s="265">
        <f t="shared" si="25"/>
        <v>0.5</v>
      </c>
      <c r="E550" s="270"/>
      <c r="F550" s="270">
        <v>171.5</v>
      </c>
      <c r="G550" s="270"/>
      <c r="H550" s="270"/>
      <c r="I550" s="270"/>
      <c r="J550" s="270"/>
      <c r="K550" s="265"/>
      <c r="L550" s="270">
        <v>1</v>
      </c>
      <c r="M550" s="277"/>
      <c r="N550" s="277"/>
    </row>
    <row r="551" ht="15.65" spans="1:14">
      <c r="A551" s="266">
        <v>2101050</v>
      </c>
      <c r="B551" s="269" t="s">
        <v>133</v>
      </c>
      <c r="C551" s="265">
        <v>554</v>
      </c>
      <c r="D551" s="265">
        <f t="shared" si="25"/>
        <v>554</v>
      </c>
      <c r="E551" s="270"/>
      <c r="F551" s="270"/>
      <c r="G551" s="270"/>
      <c r="H551" s="270"/>
      <c r="I551" s="270"/>
      <c r="J551" s="270"/>
      <c r="K551" s="265">
        <v>97</v>
      </c>
      <c r="L551" s="270">
        <v>373</v>
      </c>
      <c r="M551" s="277"/>
      <c r="N551" s="277">
        <f t="shared" si="26"/>
        <v>0.485254691689008</v>
      </c>
    </row>
    <row r="552" ht="31.3" spans="1:14">
      <c r="A552" s="266">
        <v>2101099</v>
      </c>
      <c r="B552" s="269" t="s">
        <v>527</v>
      </c>
      <c r="C552" s="265">
        <v>7</v>
      </c>
      <c r="D552" s="265"/>
      <c r="E552" s="270"/>
      <c r="F552" s="270">
        <v>7.06</v>
      </c>
      <c r="G552" s="270"/>
      <c r="H552" s="270"/>
      <c r="I552" s="270"/>
      <c r="J552" s="270"/>
      <c r="K552" s="265">
        <v>6</v>
      </c>
      <c r="L552" s="270">
        <v>4</v>
      </c>
      <c r="M552" s="277">
        <f>C552/K552</f>
        <v>1.16666666666667</v>
      </c>
      <c r="N552" s="277">
        <f t="shared" si="26"/>
        <v>0.75</v>
      </c>
    </row>
    <row r="553" ht="15.65" spans="1:14">
      <c r="A553" s="266">
        <v>21011</v>
      </c>
      <c r="B553" s="267" t="s">
        <v>528</v>
      </c>
      <c r="C553" s="265">
        <v>1676</v>
      </c>
      <c r="D553" s="265">
        <f t="shared" si="25"/>
        <v>1676</v>
      </c>
      <c r="E553" s="270"/>
      <c r="F553" s="270">
        <f>SUM(F554:F557)</f>
        <v>0</v>
      </c>
      <c r="G553" s="270"/>
      <c r="H553" s="270"/>
      <c r="I553" s="270"/>
      <c r="J553" s="270"/>
      <c r="K553" s="265">
        <f>SUM(K554:K557)</f>
        <v>1678</v>
      </c>
      <c r="L553" s="270">
        <v>1720</v>
      </c>
      <c r="M553" s="277">
        <f>C553/K553</f>
        <v>0.99880810488677</v>
      </c>
      <c r="N553" s="277">
        <f t="shared" si="26"/>
        <v>-0.0255813953488372</v>
      </c>
    </row>
    <row r="554" ht="15.65" spans="1:14">
      <c r="A554" s="266">
        <v>2101101</v>
      </c>
      <c r="B554" s="269" t="s">
        <v>529</v>
      </c>
      <c r="C554" s="265">
        <v>176</v>
      </c>
      <c r="D554" s="265">
        <f t="shared" si="25"/>
        <v>176</v>
      </c>
      <c r="E554" s="270"/>
      <c r="F554" s="270"/>
      <c r="G554" s="270"/>
      <c r="H554" s="270"/>
      <c r="I554" s="270"/>
      <c r="J554" s="270"/>
      <c r="K554" s="265">
        <v>178</v>
      </c>
      <c r="L554" s="270">
        <v>220</v>
      </c>
      <c r="M554" s="277">
        <f>C554/K554</f>
        <v>0.98876404494382</v>
      </c>
      <c r="N554" s="277">
        <f t="shared" si="26"/>
        <v>-0.2</v>
      </c>
    </row>
    <row r="555" ht="15.65" spans="1:14">
      <c r="A555" s="266">
        <v>2101102</v>
      </c>
      <c r="B555" s="269" t="s">
        <v>530</v>
      </c>
      <c r="C555" s="265">
        <v>0</v>
      </c>
      <c r="D555" s="265">
        <f t="shared" si="25"/>
        <v>0</v>
      </c>
      <c r="E555" s="270"/>
      <c r="F555" s="270"/>
      <c r="G555" s="270"/>
      <c r="H555" s="270"/>
      <c r="I555" s="270"/>
      <c r="J555" s="270"/>
      <c r="K555" s="265"/>
      <c r="L555" s="270">
        <v>0</v>
      </c>
      <c r="M555" s="277"/>
      <c r="N555" s="277"/>
    </row>
    <row r="556" ht="15.65" spans="1:14">
      <c r="A556" s="266">
        <v>2101103</v>
      </c>
      <c r="B556" s="269" t="s">
        <v>531</v>
      </c>
      <c r="C556" s="265">
        <v>1500</v>
      </c>
      <c r="D556" s="265">
        <f t="shared" si="25"/>
        <v>1500</v>
      </c>
      <c r="E556" s="270"/>
      <c r="F556" s="270"/>
      <c r="G556" s="270"/>
      <c r="H556" s="270"/>
      <c r="I556" s="270"/>
      <c r="J556" s="270"/>
      <c r="K556" s="265">
        <v>1500</v>
      </c>
      <c r="L556" s="270">
        <v>1500</v>
      </c>
      <c r="M556" s="277"/>
      <c r="N556" s="277">
        <f t="shared" si="26"/>
        <v>0</v>
      </c>
    </row>
    <row r="557" ht="15.65" spans="1:14">
      <c r="A557" s="266">
        <v>2101199</v>
      </c>
      <c r="B557" s="269" t="s">
        <v>532</v>
      </c>
      <c r="C557" s="265">
        <v>0</v>
      </c>
      <c r="D557" s="265">
        <f t="shared" si="25"/>
        <v>0</v>
      </c>
      <c r="E557" s="270"/>
      <c r="F557" s="270"/>
      <c r="G557" s="270"/>
      <c r="H557" s="270"/>
      <c r="I557" s="270"/>
      <c r="J557" s="270"/>
      <c r="K557" s="265"/>
      <c r="L557" s="270"/>
      <c r="M557" s="277"/>
      <c r="N557" s="277"/>
    </row>
    <row r="558" ht="31.3" spans="1:14">
      <c r="A558" s="266">
        <v>21012</v>
      </c>
      <c r="B558" s="267" t="s">
        <v>533</v>
      </c>
      <c r="C558" s="265">
        <v>9706</v>
      </c>
      <c r="D558" s="265">
        <f t="shared" si="25"/>
        <v>1683.51</v>
      </c>
      <c r="E558" s="270">
        <f>SUM(E559:E562)</f>
        <v>7407</v>
      </c>
      <c r="F558" s="270">
        <f>SUM(F559:F562)</f>
        <v>615.49</v>
      </c>
      <c r="G558" s="270"/>
      <c r="H558" s="270"/>
      <c r="I558" s="270"/>
      <c r="J558" s="270"/>
      <c r="K558" s="265">
        <f>SUM(K559:K562)</f>
        <v>8069</v>
      </c>
      <c r="L558" s="270">
        <v>9108</v>
      </c>
      <c r="M558" s="277">
        <f>C558/K558</f>
        <v>1.20287520138803</v>
      </c>
      <c r="N558" s="277">
        <f t="shared" si="26"/>
        <v>0.0656565656565657</v>
      </c>
    </row>
    <row r="559" ht="31.3" spans="1:14">
      <c r="A559" s="284">
        <v>2101201</v>
      </c>
      <c r="B559" s="269" t="s">
        <v>534</v>
      </c>
      <c r="C559" s="265">
        <v>0</v>
      </c>
      <c r="D559" s="265">
        <f t="shared" si="25"/>
        <v>0</v>
      </c>
      <c r="E559" s="270"/>
      <c r="F559" s="270"/>
      <c r="G559" s="270"/>
      <c r="H559" s="270"/>
      <c r="I559" s="270"/>
      <c r="J559" s="270"/>
      <c r="K559" s="265"/>
      <c r="L559" s="270">
        <v>1047</v>
      </c>
      <c r="M559" s="277"/>
      <c r="N559" s="277"/>
    </row>
    <row r="560" ht="31.3" spans="1:14">
      <c r="A560" s="266">
        <v>2101202</v>
      </c>
      <c r="B560" s="269" t="s">
        <v>535</v>
      </c>
      <c r="C560" s="265">
        <v>0</v>
      </c>
      <c r="D560" s="265">
        <f t="shared" si="25"/>
        <v>0</v>
      </c>
      <c r="E560" s="270"/>
      <c r="F560" s="270"/>
      <c r="G560" s="270"/>
      <c r="H560" s="270"/>
      <c r="I560" s="270"/>
      <c r="J560" s="270"/>
      <c r="K560" s="265"/>
      <c r="L560" s="270"/>
      <c r="M560" s="277"/>
      <c r="N560" s="277"/>
    </row>
    <row r="561" ht="31.3" spans="1:14">
      <c r="A561" s="266">
        <v>2101203</v>
      </c>
      <c r="B561" s="269" t="s">
        <v>536</v>
      </c>
      <c r="C561" s="265">
        <v>8495</v>
      </c>
      <c r="D561" s="265">
        <f t="shared" si="25"/>
        <v>472.51</v>
      </c>
      <c r="E561" s="270">
        <f>452+6755+200</f>
        <v>7407</v>
      </c>
      <c r="F561" s="270">
        <f>7570.49-6755-200</f>
        <v>615.49</v>
      </c>
      <c r="G561" s="270"/>
      <c r="H561" s="270"/>
      <c r="I561" s="270"/>
      <c r="J561" s="270"/>
      <c r="K561" s="265">
        <v>6858</v>
      </c>
      <c r="L561" s="270">
        <v>8061</v>
      </c>
      <c r="M561" s="277">
        <f>C561/K561</f>
        <v>1.23869932925051</v>
      </c>
      <c r="N561" s="277">
        <f t="shared" si="26"/>
        <v>0.0538394740106687</v>
      </c>
    </row>
    <row r="562" ht="15.65" spans="1:14">
      <c r="A562" s="266">
        <v>2101204</v>
      </c>
      <c r="B562" s="269" t="s">
        <v>537</v>
      </c>
      <c r="C562" s="265">
        <v>1211</v>
      </c>
      <c r="D562" s="265">
        <f t="shared" si="25"/>
        <v>1211</v>
      </c>
      <c r="E562" s="270"/>
      <c r="F562" s="270"/>
      <c r="G562" s="270"/>
      <c r="H562" s="270"/>
      <c r="I562" s="270"/>
      <c r="J562" s="270"/>
      <c r="K562" s="265">
        <v>1211</v>
      </c>
      <c r="L562" s="270"/>
      <c r="M562" s="277"/>
      <c r="N562" s="277"/>
    </row>
    <row r="563" ht="15.65" spans="1:14">
      <c r="A563" s="266">
        <v>21013</v>
      </c>
      <c r="B563" s="267" t="s">
        <v>538</v>
      </c>
      <c r="C563" s="265">
        <v>387</v>
      </c>
      <c r="D563" s="265">
        <f t="shared" si="25"/>
        <v>100</v>
      </c>
      <c r="E563" s="270"/>
      <c r="F563" s="270">
        <f>SUM(F564:F566)</f>
        <v>287</v>
      </c>
      <c r="G563" s="270"/>
      <c r="H563" s="270"/>
      <c r="I563" s="270"/>
      <c r="J563" s="270"/>
      <c r="K563" s="265">
        <v>457</v>
      </c>
      <c r="L563" s="270">
        <v>768</v>
      </c>
      <c r="M563" s="277">
        <f>C563/K563</f>
        <v>0.846827133479212</v>
      </c>
      <c r="N563" s="277">
        <f t="shared" si="26"/>
        <v>-0.49609375</v>
      </c>
    </row>
    <row r="564" ht="15.65" spans="1:14">
      <c r="A564" s="266">
        <v>2101301</v>
      </c>
      <c r="B564" s="269" t="s">
        <v>539</v>
      </c>
      <c r="C564" s="265">
        <v>387</v>
      </c>
      <c r="D564" s="265">
        <f t="shared" ref="D564:D627" si="27">C564-E564-F564-G564-H564-I564-J564</f>
        <v>100</v>
      </c>
      <c r="E564" s="270"/>
      <c r="F564" s="270">
        <v>287</v>
      </c>
      <c r="G564" s="270"/>
      <c r="H564" s="270"/>
      <c r="I564" s="270"/>
      <c r="J564" s="270"/>
      <c r="K564" s="265">
        <v>457</v>
      </c>
      <c r="L564" s="270">
        <v>768</v>
      </c>
      <c r="M564" s="277">
        <f>C564/K564</f>
        <v>0.846827133479212</v>
      </c>
      <c r="N564" s="277">
        <f t="shared" si="26"/>
        <v>-0.49609375</v>
      </c>
    </row>
    <row r="565" ht="15.65" spans="1:14">
      <c r="A565" s="266">
        <v>2101302</v>
      </c>
      <c r="B565" s="269" t="s">
        <v>540</v>
      </c>
      <c r="C565" s="265"/>
      <c r="D565" s="265">
        <f t="shared" si="27"/>
        <v>0</v>
      </c>
      <c r="E565" s="270"/>
      <c r="F565" s="270"/>
      <c r="G565" s="270"/>
      <c r="H565" s="270"/>
      <c r="I565" s="270"/>
      <c r="J565" s="270"/>
      <c r="K565" s="265"/>
      <c r="L565" s="270">
        <v>0</v>
      </c>
      <c r="M565" s="277"/>
      <c r="N565" s="277"/>
    </row>
    <row r="566" ht="15.65" spans="1:14">
      <c r="A566" s="266">
        <v>2101399</v>
      </c>
      <c r="B566" s="269" t="s">
        <v>541</v>
      </c>
      <c r="C566" s="265"/>
      <c r="D566" s="265">
        <f t="shared" si="27"/>
        <v>0</v>
      </c>
      <c r="E566" s="270"/>
      <c r="F566" s="270"/>
      <c r="G566" s="270"/>
      <c r="H566" s="270"/>
      <c r="I566" s="270"/>
      <c r="J566" s="270"/>
      <c r="K566" s="265"/>
      <c r="L566" s="270"/>
      <c r="M566" s="277"/>
      <c r="N566" s="277"/>
    </row>
    <row r="567" ht="15.65" spans="1:14">
      <c r="A567" s="266">
        <v>21014</v>
      </c>
      <c r="B567" s="267" t="s">
        <v>542</v>
      </c>
      <c r="C567" s="265">
        <v>33</v>
      </c>
      <c r="D567" s="265">
        <f t="shared" si="27"/>
        <v>0</v>
      </c>
      <c r="E567" s="270"/>
      <c r="F567" s="270">
        <f>SUM(F568:F569)</f>
        <v>33</v>
      </c>
      <c r="G567" s="270"/>
      <c r="H567" s="270"/>
      <c r="I567" s="270"/>
      <c r="J567" s="270"/>
      <c r="K567" s="265">
        <v>28</v>
      </c>
      <c r="L567" s="270">
        <v>36</v>
      </c>
      <c r="M567" s="277">
        <f>C567/K567</f>
        <v>1.17857142857143</v>
      </c>
      <c r="N567" s="277">
        <f t="shared" si="26"/>
        <v>-0.0833333333333334</v>
      </c>
    </row>
    <row r="568" ht="15.65" spans="1:14">
      <c r="A568" s="266">
        <v>2101401</v>
      </c>
      <c r="B568" s="269" t="s">
        <v>543</v>
      </c>
      <c r="C568" s="265">
        <v>33</v>
      </c>
      <c r="D568" s="265">
        <f t="shared" si="27"/>
        <v>0</v>
      </c>
      <c r="E568" s="270"/>
      <c r="F568" s="270">
        <v>33</v>
      </c>
      <c r="G568" s="270"/>
      <c r="H568" s="270"/>
      <c r="I568" s="270"/>
      <c r="J568" s="270"/>
      <c r="K568" s="265">
        <v>28</v>
      </c>
      <c r="L568" s="270">
        <v>36</v>
      </c>
      <c r="M568" s="277">
        <f>C568/K568</f>
        <v>1.17857142857143</v>
      </c>
      <c r="N568" s="277">
        <f t="shared" si="26"/>
        <v>-0.0833333333333334</v>
      </c>
    </row>
    <row r="569" ht="15.65" spans="1:14">
      <c r="A569" s="266">
        <v>2101499</v>
      </c>
      <c r="B569" s="269" t="s">
        <v>544</v>
      </c>
      <c r="C569" s="265"/>
      <c r="D569" s="265">
        <f t="shared" si="27"/>
        <v>0</v>
      </c>
      <c r="E569" s="270"/>
      <c r="F569" s="270"/>
      <c r="G569" s="270"/>
      <c r="H569" s="270"/>
      <c r="I569" s="270"/>
      <c r="J569" s="270"/>
      <c r="K569" s="265"/>
      <c r="L569" s="285"/>
      <c r="M569" s="277"/>
      <c r="N569" s="277"/>
    </row>
    <row r="570" ht="31.3" spans="1:14">
      <c r="A570" s="266">
        <v>21099</v>
      </c>
      <c r="B570" s="267" t="s">
        <v>545</v>
      </c>
      <c r="C570" s="265">
        <v>49</v>
      </c>
      <c r="D570" s="265">
        <f t="shared" si="27"/>
        <v>49</v>
      </c>
      <c r="E570" s="270"/>
      <c r="F570" s="270">
        <f>F571</f>
        <v>0</v>
      </c>
      <c r="G570" s="270"/>
      <c r="H570" s="270"/>
      <c r="I570" s="270"/>
      <c r="J570" s="270"/>
      <c r="K570" s="265"/>
      <c r="L570" s="270">
        <v>2051</v>
      </c>
      <c r="M570" s="277"/>
      <c r="N570" s="277">
        <f t="shared" si="26"/>
        <v>-0.976109215017065</v>
      </c>
    </row>
    <row r="571" ht="31.3" spans="1:14">
      <c r="A571" s="266">
        <v>2109901</v>
      </c>
      <c r="B571" s="269" t="s">
        <v>546</v>
      </c>
      <c r="C571" s="265">
        <v>49</v>
      </c>
      <c r="D571" s="265">
        <f t="shared" si="27"/>
        <v>49</v>
      </c>
      <c r="E571" s="270"/>
      <c r="F571" s="270"/>
      <c r="G571" s="270"/>
      <c r="H571" s="270"/>
      <c r="I571" s="270"/>
      <c r="J571" s="270"/>
      <c r="K571" s="265"/>
      <c r="L571" s="270">
        <v>2051</v>
      </c>
      <c r="M571" s="277"/>
      <c r="N571" s="277">
        <f t="shared" si="26"/>
        <v>-0.976109215017065</v>
      </c>
    </row>
    <row r="572" ht="15.65" spans="1:14">
      <c r="A572" s="266">
        <v>211</v>
      </c>
      <c r="B572" s="267" t="s">
        <v>547</v>
      </c>
      <c r="C572" s="265">
        <f>C573+C582+C586+C595+C601+C607+C609+C613</f>
        <v>4468</v>
      </c>
      <c r="D572" s="265">
        <f t="shared" si="27"/>
        <v>226.85</v>
      </c>
      <c r="E572" s="270">
        <f>E573+E582+E586+E595+E601+E607+E609+E613</f>
        <v>0</v>
      </c>
      <c r="F572" s="270">
        <f>F573+F582+F586+F595+F607+F613</f>
        <v>4241.15</v>
      </c>
      <c r="G572" s="270"/>
      <c r="H572" s="270"/>
      <c r="I572" s="270"/>
      <c r="J572" s="270"/>
      <c r="K572" s="265">
        <v>210</v>
      </c>
      <c r="L572" s="270">
        <v>1819</v>
      </c>
      <c r="M572" s="277"/>
      <c r="N572" s="277">
        <f t="shared" si="26"/>
        <v>1.45629466739967</v>
      </c>
    </row>
    <row r="573" ht="15.65" spans="1:14">
      <c r="A573" s="266">
        <v>21101</v>
      </c>
      <c r="B573" s="267" t="s">
        <v>548</v>
      </c>
      <c r="C573" s="265">
        <v>10</v>
      </c>
      <c r="D573" s="265">
        <f t="shared" si="27"/>
        <v>10</v>
      </c>
      <c r="E573" s="270"/>
      <c r="F573" s="270">
        <f>SUM(F574:F581)</f>
        <v>0</v>
      </c>
      <c r="G573" s="270"/>
      <c r="H573" s="270"/>
      <c r="I573" s="270"/>
      <c r="J573" s="270"/>
      <c r="K573" s="265">
        <v>10</v>
      </c>
      <c r="L573" s="270">
        <v>110</v>
      </c>
      <c r="M573" s="277"/>
      <c r="N573" s="277">
        <f t="shared" si="26"/>
        <v>-0.909090909090909</v>
      </c>
    </row>
    <row r="574" ht="15.65" spans="1:14">
      <c r="A574" s="266">
        <v>2110101</v>
      </c>
      <c r="B574" s="269" t="s">
        <v>124</v>
      </c>
      <c r="C574" s="265">
        <v>10</v>
      </c>
      <c r="D574" s="265">
        <f t="shared" si="27"/>
        <v>10</v>
      </c>
      <c r="E574" s="270"/>
      <c r="F574" s="270"/>
      <c r="G574" s="270"/>
      <c r="H574" s="270"/>
      <c r="I574" s="270"/>
      <c r="J574" s="270"/>
      <c r="K574" s="265">
        <v>10</v>
      </c>
      <c r="L574" s="270">
        <v>10</v>
      </c>
      <c r="M574" s="277"/>
      <c r="N574" s="277">
        <f t="shared" si="26"/>
        <v>0</v>
      </c>
    </row>
    <row r="575" ht="15.65" spans="1:14">
      <c r="A575" s="266">
        <v>2110102</v>
      </c>
      <c r="B575" s="269" t="s">
        <v>125</v>
      </c>
      <c r="C575" s="265"/>
      <c r="D575" s="265">
        <f t="shared" si="27"/>
        <v>0</v>
      </c>
      <c r="E575" s="270"/>
      <c r="F575" s="270"/>
      <c r="G575" s="270"/>
      <c r="H575" s="270"/>
      <c r="I575" s="270"/>
      <c r="J575" s="270"/>
      <c r="K575" s="265"/>
      <c r="L575" s="270"/>
      <c r="M575" s="277"/>
      <c r="N575" s="277"/>
    </row>
    <row r="576" ht="15.65" spans="1:14">
      <c r="A576" s="266">
        <v>2110103</v>
      </c>
      <c r="B576" s="269" t="s">
        <v>126</v>
      </c>
      <c r="C576" s="265"/>
      <c r="D576" s="265">
        <f t="shared" si="27"/>
        <v>0</v>
      </c>
      <c r="E576" s="270"/>
      <c r="F576" s="270"/>
      <c r="G576" s="270"/>
      <c r="H576" s="270"/>
      <c r="I576" s="270"/>
      <c r="J576" s="270"/>
      <c r="K576" s="265"/>
      <c r="L576" s="270">
        <v>0</v>
      </c>
      <c r="M576" s="277"/>
      <c r="N576" s="277"/>
    </row>
    <row r="577" ht="15.65" spans="1:14">
      <c r="A577" s="266">
        <v>2110104</v>
      </c>
      <c r="B577" s="269" t="s">
        <v>549</v>
      </c>
      <c r="C577" s="265"/>
      <c r="D577" s="265">
        <f t="shared" si="27"/>
        <v>0</v>
      </c>
      <c r="E577" s="270"/>
      <c r="F577" s="270"/>
      <c r="G577" s="270"/>
      <c r="H577" s="270"/>
      <c r="I577" s="270"/>
      <c r="J577" s="270"/>
      <c r="K577" s="265"/>
      <c r="L577" s="270">
        <v>0</v>
      </c>
      <c r="M577" s="277"/>
      <c r="N577" s="277"/>
    </row>
    <row r="578" ht="15.65" spans="1:14">
      <c r="A578" s="266">
        <v>2110105</v>
      </c>
      <c r="B578" s="269" t="s">
        <v>550</v>
      </c>
      <c r="C578" s="265"/>
      <c r="D578" s="265">
        <f t="shared" si="27"/>
        <v>0</v>
      </c>
      <c r="E578" s="270"/>
      <c r="F578" s="270"/>
      <c r="G578" s="270"/>
      <c r="H578" s="270"/>
      <c r="I578" s="270"/>
      <c r="J578" s="270"/>
      <c r="K578" s="265"/>
      <c r="L578" s="270">
        <v>0</v>
      </c>
      <c r="M578" s="277"/>
      <c r="N578" s="277"/>
    </row>
    <row r="579" ht="15.65" spans="1:14">
      <c r="A579" s="266">
        <v>2110106</v>
      </c>
      <c r="B579" s="269" t="s">
        <v>551</v>
      </c>
      <c r="C579" s="265"/>
      <c r="D579" s="265">
        <f t="shared" si="27"/>
        <v>0</v>
      </c>
      <c r="E579" s="270"/>
      <c r="F579" s="270"/>
      <c r="G579" s="270"/>
      <c r="H579" s="270"/>
      <c r="I579" s="270"/>
      <c r="J579" s="270"/>
      <c r="K579" s="265"/>
      <c r="L579" s="270">
        <v>0</v>
      </c>
      <c r="M579" s="277"/>
      <c r="N579" s="277"/>
    </row>
    <row r="580" ht="15.65" spans="1:14">
      <c r="A580" s="266">
        <v>2110107</v>
      </c>
      <c r="B580" s="269" t="s">
        <v>552</v>
      </c>
      <c r="C580" s="265"/>
      <c r="D580" s="265">
        <f t="shared" si="27"/>
        <v>0</v>
      </c>
      <c r="E580" s="270"/>
      <c r="F580" s="270"/>
      <c r="G580" s="270"/>
      <c r="H580" s="270"/>
      <c r="I580" s="270"/>
      <c r="J580" s="270"/>
      <c r="K580" s="265"/>
      <c r="L580" s="270">
        <v>0</v>
      </c>
      <c r="M580" s="277"/>
      <c r="N580" s="277"/>
    </row>
    <row r="581" ht="15.65" spans="1:14">
      <c r="A581" s="266">
        <v>2110199</v>
      </c>
      <c r="B581" s="269" t="s">
        <v>553</v>
      </c>
      <c r="C581" s="265"/>
      <c r="D581" s="265">
        <f t="shared" si="27"/>
        <v>0</v>
      </c>
      <c r="E581" s="270"/>
      <c r="F581" s="270"/>
      <c r="G581" s="270"/>
      <c r="H581" s="270"/>
      <c r="I581" s="270"/>
      <c r="J581" s="270"/>
      <c r="K581" s="265"/>
      <c r="L581" s="270">
        <v>100</v>
      </c>
      <c r="M581" s="277"/>
      <c r="N581" s="277"/>
    </row>
    <row r="582" ht="15.65" spans="1:14">
      <c r="A582" s="266">
        <v>21102</v>
      </c>
      <c r="B582" s="267" t="s">
        <v>554</v>
      </c>
      <c r="C582" s="265"/>
      <c r="D582" s="265">
        <f t="shared" si="27"/>
        <v>0</v>
      </c>
      <c r="E582" s="270"/>
      <c r="F582" s="270">
        <f>SUM(F583:F585)</f>
        <v>0</v>
      </c>
      <c r="G582" s="270"/>
      <c r="H582" s="270"/>
      <c r="I582" s="270"/>
      <c r="J582" s="270"/>
      <c r="K582" s="265"/>
      <c r="L582" s="270"/>
      <c r="M582" s="277"/>
      <c r="N582" s="277"/>
    </row>
    <row r="583" ht="15.65" spans="1:14">
      <c r="A583" s="266">
        <v>2110203</v>
      </c>
      <c r="B583" s="269" t="s">
        <v>555</v>
      </c>
      <c r="C583" s="265"/>
      <c r="D583" s="265">
        <f t="shared" si="27"/>
        <v>0</v>
      </c>
      <c r="E583" s="270"/>
      <c r="F583" s="270"/>
      <c r="G583" s="270"/>
      <c r="H583" s="270"/>
      <c r="I583" s="270"/>
      <c r="J583" s="270"/>
      <c r="K583" s="265"/>
      <c r="L583" s="270"/>
      <c r="M583" s="277"/>
      <c r="N583" s="277"/>
    </row>
    <row r="584" ht="15.65" spans="1:14">
      <c r="A584" s="266">
        <v>2110204</v>
      </c>
      <c r="B584" s="269" t="s">
        <v>556</v>
      </c>
      <c r="C584" s="265"/>
      <c r="D584" s="265">
        <f t="shared" si="27"/>
        <v>0</v>
      </c>
      <c r="E584" s="270"/>
      <c r="F584" s="270"/>
      <c r="G584" s="270"/>
      <c r="H584" s="270"/>
      <c r="I584" s="270"/>
      <c r="J584" s="270"/>
      <c r="K584" s="265"/>
      <c r="L584" s="270"/>
      <c r="M584" s="277"/>
      <c r="N584" s="277"/>
    </row>
    <row r="585" ht="15.65" spans="1:14">
      <c r="A585" s="266">
        <v>2110299</v>
      </c>
      <c r="B585" s="269" t="s">
        <v>557</v>
      </c>
      <c r="C585" s="265"/>
      <c r="D585" s="265">
        <f t="shared" si="27"/>
        <v>0</v>
      </c>
      <c r="E585" s="270"/>
      <c r="F585" s="270"/>
      <c r="G585" s="270"/>
      <c r="H585" s="270"/>
      <c r="I585" s="270"/>
      <c r="J585" s="270"/>
      <c r="K585" s="265"/>
      <c r="L585" s="270"/>
      <c r="M585" s="277"/>
      <c r="N585" s="277"/>
    </row>
    <row r="586" ht="15.65" spans="1:14">
      <c r="A586" s="266">
        <v>21103</v>
      </c>
      <c r="B586" s="267" t="s">
        <v>558</v>
      </c>
      <c r="C586" s="265">
        <v>3651</v>
      </c>
      <c r="D586" s="265">
        <f t="shared" si="27"/>
        <v>216.85</v>
      </c>
      <c r="E586" s="270"/>
      <c r="F586" s="270">
        <f>SUM(F587:F594)</f>
        <v>3434.15</v>
      </c>
      <c r="G586" s="270"/>
      <c r="H586" s="270"/>
      <c r="I586" s="270"/>
      <c r="J586" s="270"/>
      <c r="K586" s="265">
        <v>200</v>
      </c>
      <c r="L586" s="270">
        <v>1513</v>
      </c>
      <c r="M586" s="277"/>
      <c r="N586" s="277">
        <f>C586/L586-1</f>
        <v>1.41308658294779</v>
      </c>
    </row>
    <row r="587" ht="15.65" spans="1:14">
      <c r="A587" s="266">
        <v>2110301</v>
      </c>
      <c r="B587" s="269" t="s">
        <v>559</v>
      </c>
      <c r="C587" s="265">
        <v>3645</v>
      </c>
      <c r="D587" s="265">
        <f t="shared" si="27"/>
        <v>210.85</v>
      </c>
      <c r="E587" s="270"/>
      <c r="F587" s="270">
        <v>3434.15</v>
      </c>
      <c r="G587" s="270"/>
      <c r="H587" s="270"/>
      <c r="I587" s="270"/>
      <c r="J587" s="270"/>
      <c r="K587" s="265">
        <v>200</v>
      </c>
      <c r="L587" s="270">
        <v>1513</v>
      </c>
      <c r="M587" s="277"/>
      <c r="N587" s="277">
        <f>C587/L587-1</f>
        <v>1.40912095175149</v>
      </c>
    </row>
    <row r="588" ht="15.65" spans="1:14">
      <c r="A588" s="266">
        <v>2110302</v>
      </c>
      <c r="B588" s="269" t="s">
        <v>560</v>
      </c>
      <c r="C588" s="265">
        <v>0</v>
      </c>
      <c r="D588" s="265">
        <f t="shared" si="27"/>
        <v>0</v>
      </c>
      <c r="E588" s="270"/>
      <c r="F588" s="270"/>
      <c r="G588" s="270"/>
      <c r="H588" s="270"/>
      <c r="I588" s="270"/>
      <c r="J588" s="270"/>
      <c r="K588" s="265"/>
      <c r="L588" s="270"/>
      <c r="M588" s="277"/>
      <c r="N588" s="277"/>
    </row>
    <row r="589" ht="15.65" spans="1:14">
      <c r="A589" s="266">
        <v>2110303</v>
      </c>
      <c r="B589" s="269" t="s">
        <v>561</v>
      </c>
      <c r="C589" s="265">
        <v>0</v>
      </c>
      <c r="D589" s="265">
        <f t="shared" si="27"/>
        <v>0</v>
      </c>
      <c r="E589" s="270"/>
      <c r="F589" s="270"/>
      <c r="G589" s="270"/>
      <c r="H589" s="270"/>
      <c r="I589" s="270"/>
      <c r="J589" s="270"/>
      <c r="K589" s="265"/>
      <c r="L589" s="270"/>
      <c r="M589" s="277"/>
      <c r="N589" s="277"/>
    </row>
    <row r="590" ht="15.65" spans="1:14">
      <c r="A590" s="266">
        <v>2110304</v>
      </c>
      <c r="B590" s="269" t="s">
        <v>562</v>
      </c>
      <c r="C590" s="265">
        <v>0</v>
      </c>
      <c r="D590" s="265">
        <f t="shared" si="27"/>
        <v>0</v>
      </c>
      <c r="E590" s="270"/>
      <c r="F590" s="270"/>
      <c r="G590" s="270"/>
      <c r="H590" s="270"/>
      <c r="I590" s="270"/>
      <c r="J590" s="270"/>
      <c r="K590" s="265"/>
      <c r="L590" s="270"/>
      <c r="M590" s="277"/>
      <c r="N590" s="277"/>
    </row>
    <row r="591" ht="15.65" spans="1:14">
      <c r="A591" s="266">
        <v>2110305</v>
      </c>
      <c r="B591" s="269" t="s">
        <v>563</v>
      </c>
      <c r="C591" s="265">
        <v>0</v>
      </c>
      <c r="D591" s="265">
        <f t="shared" si="27"/>
        <v>0</v>
      </c>
      <c r="E591" s="270"/>
      <c r="F591" s="270"/>
      <c r="G591" s="270"/>
      <c r="H591" s="270"/>
      <c r="I591" s="270"/>
      <c r="J591" s="270"/>
      <c r="K591" s="265"/>
      <c r="L591" s="270"/>
      <c r="M591" s="277"/>
      <c r="N591" s="277"/>
    </row>
    <row r="592" ht="15.65" spans="1:14">
      <c r="A592" s="266">
        <v>2110306</v>
      </c>
      <c r="B592" s="269" t="s">
        <v>564</v>
      </c>
      <c r="C592" s="265">
        <v>0</v>
      </c>
      <c r="D592" s="265">
        <f t="shared" si="27"/>
        <v>0</v>
      </c>
      <c r="E592" s="270"/>
      <c r="F592" s="270"/>
      <c r="G592" s="270"/>
      <c r="H592" s="270"/>
      <c r="I592" s="270"/>
      <c r="J592" s="270"/>
      <c r="K592" s="265"/>
      <c r="L592" s="270"/>
      <c r="M592" s="277"/>
      <c r="N592" s="277"/>
    </row>
    <row r="593" ht="15.65" spans="1:14">
      <c r="A593" s="266">
        <v>2110307</v>
      </c>
      <c r="B593" s="269" t="s">
        <v>565</v>
      </c>
      <c r="C593" s="265"/>
      <c r="D593" s="265">
        <f t="shared" si="27"/>
        <v>0</v>
      </c>
      <c r="E593" s="270"/>
      <c r="F593" s="270"/>
      <c r="G593" s="270"/>
      <c r="H593" s="270"/>
      <c r="I593" s="270"/>
      <c r="J593" s="270"/>
      <c r="K593" s="265"/>
      <c r="L593" s="270"/>
      <c r="M593" s="277"/>
      <c r="N593" s="277"/>
    </row>
    <row r="594" ht="15.65" spans="1:14">
      <c r="A594" s="266">
        <v>2110399</v>
      </c>
      <c r="B594" s="269" t="s">
        <v>566</v>
      </c>
      <c r="C594" s="265">
        <v>6</v>
      </c>
      <c r="D594" s="265">
        <f t="shared" si="27"/>
        <v>6</v>
      </c>
      <c r="E594" s="270"/>
      <c r="F594" s="270"/>
      <c r="G594" s="270"/>
      <c r="H594" s="270"/>
      <c r="I594" s="270"/>
      <c r="J594" s="270"/>
      <c r="K594" s="265"/>
      <c r="L594" s="270"/>
      <c r="M594" s="277"/>
      <c r="N594" s="277"/>
    </row>
    <row r="595" ht="15.65" spans="1:14">
      <c r="A595" s="266">
        <v>21104</v>
      </c>
      <c r="B595" s="267" t="s">
        <v>567</v>
      </c>
      <c r="C595" s="265">
        <v>123</v>
      </c>
      <c r="D595" s="265">
        <f t="shared" si="27"/>
        <v>0</v>
      </c>
      <c r="E595" s="270"/>
      <c r="F595" s="270">
        <f>SUM(F596:F600)</f>
        <v>123</v>
      </c>
      <c r="G595" s="270"/>
      <c r="H595" s="270"/>
      <c r="I595" s="270"/>
      <c r="J595" s="270"/>
      <c r="K595" s="265"/>
      <c r="L595" s="270"/>
      <c r="M595" s="277"/>
      <c r="N595" s="277"/>
    </row>
    <row r="596" ht="15.65" spans="1:14">
      <c r="A596" s="266">
        <v>2110401</v>
      </c>
      <c r="B596" s="269" t="s">
        <v>568</v>
      </c>
      <c r="C596" s="265"/>
      <c r="D596" s="265">
        <f t="shared" si="27"/>
        <v>0</v>
      </c>
      <c r="E596" s="270"/>
      <c r="F596" s="270"/>
      <c r="G596" s="270"/>
      <c r="H596" s="270"/>
      <c r="I596" s="270"/>
      <c r="J596" s="270"/>
      <c r="K596" s="265"/>
      <c r="L596" s="270"/>
      <c r="M596" s="277"/>
      <c r="N596" s="277"/>
    </row>
    <row r="597" ht="15.65" spans="1:14">
      <c r="A597" s="266">
        <v>2110402</v>
      </c>
      <c r="B597" s="269" t="s">
        <v>569</v>
      </c>
      <c r="C597" s="265">
        <v>123</v>
      </c>
      <c r="D597" s="265">
        <f t="shared" si="27"/>
        <v>0</v>
      </c>
      <c r="E597" s="270"/>
      <c r="F597" s="270">
        <v>123</v>
      </c>
      <c r="G597" s="270"/>
      <c r="H597" s="270"/>
      <c r="I597" s="270"/>
      <c r="J597" s="270"/>
      <c r="K597" s="265"/>
      <c r="L597" s="270"/>
      <c r="M597" s="277"/>
      <c r="N597" s="277"/>
    </row>
    <row r="598" ht="15.65" spans="1:14">
      <c r="A598" s="266">
        <v>2110403</v>
      </c>
      <c r="B598" s="269" t="s">
        <v>570</v>
      </c>
      <c r="C598" s="265"/>
      <c r="D598" s="265">
        <f t="shared" si="27"/>
        <v>0</v>
      </c>
      <c r="E598" s="270"/>
      <c r="F598" s="270"/>
      <c r="G598" s="270"/>
      <c r="H598" s="270"/>
      <c r="I598" s="270"/>
      <c r="J598" s="270"/>
      <c r="K598" s="265"/>
      <c r="L598" s="270"/>
      <c r="M598" s="277"/>
      <c r="N598" s="277"/>
    </row>
    <row r="599" ht="15.65" spans="1:14">
      <c r="A599" s="266">
        <v>2110404</v>
      </c>
      <c r="B599" s="269" t="s">
        <v>571</v>
      </c>
      <c r="C599" s="265"/>
      <c r="D599" s="265">
        <f t="shared" si="27"/>
        <v>0</v>
      </c>
      <c r="E599" s="270"/>
      <c r="F599" s="270"/>
      <c r="G599" s="270"/>
      <c r="H599" s="270"/>
      <c r="I599" s="270"/>
      <c r="J599" s="270"/>
      <c r="K599" s="265"/>
      <c r="L599" s="270"/>
      <c r="M599" s="277"/>
      <c r="N599" s="277"/>
    </row>
    <row r="600" ht="15.65" spans="1:14">
      <c r="A600" s="266">
        <v>2110499</v>
      </c>
      <c r="B600" s="269" t="s">
        <v>572</v>
      </c>
      <c r="C600" s="265"/>
      <c r="D600" s="265">
        <f t="shared" si="27"/>
        <v>0</v>
      </c>
      <c r="E600" s="270"/>
      <c r="F600" s="270"/>
      <c r="G600" s="270"/>
      <c r="H600" s="270"/>
      <c r="I600" s="270"/>
      <c r="J600" s="270"/>
      <c r="K600" s="265"/>
      <c r="L600" s="270">
        <v>0</v>
      </c>
      <c r="M600" s="277"/>
      <c r="N600" s="277"/>
    </row>
    <row r="601" ht="15.65" spans="1:14">
      <c r="A601" s="266">
        <v>21105</v>
      </c>
      <c r="B601" s="267" t="s">
        <v>573</v>
      </c>
      <c r="C601" s="265"/>
      <c r="D601" s="265">
        <f t="shared" si="27"/>
        <v>0</v>
      </c>
      <c r="E601" s="270"/>
      <c r="F601" s="270"/>
      <c r="G601" s="270"/>
      <c r="H601" s="270"/>
      <c r="I601" s="270"/>
      <c r="J601" s="270"/>
      <c r="K601" s="265"/>
      <c r="L601" s="270">
        <v>0</v>
      </c>
      <c r="M601" s="277"/>
      <c r="N601" s="277"/>
    </row>
    <row r="602" ht="15.65" spans="1:14">
      <c r="A602" s="266">
        <v>2110501</v>
      </c>
      <c r="B602" s="269" t="s">
        <v>574</v>
      </c>
      <c r="C602" s="265"/>
      <c r="D602" s="265">
        <f t="shared" si="27"/>
        <v>0</v>
      </c>
      <c r="E602" s="270"/>
      <c r="F602" s="270"/>
      <c r="G602" s="270"/>
      <c r="H602" s="270"/>
      <c r="I602" s="270"/>
      <c r="J602" s="270"/>
      <c r="K602" s="265"/>
      <c r="L602" s="270">
        <v>0</v>
      </c>
      <c r="M602" s="277"/>
      <c r="N602" s="277"/>
    </row>
    <row r="603" ht="15.65" spans="1:14">
      <c r="A603" s="266">
        <v>2110502</v>
      </c>
      <c r="B603" s="269" t="s">
        <v>575</v>
      </c>
      <c r="C603" s="265"/>
      <c r="D603" s="265">
        <f t="shared" si="27"/>
        <v>0</v>
      </c>
      <c r="E603" s="270"/>
      <c r="F603" s="270"/>
      <c r="G603" s="270"/>
      <c r="H603" s="270"/>
      <c r="I603" s="270"/>
      <c r="J603" s="270"/>
      <c r="K603" s="265"/>
      <c r="L603" s="270">
        <v>0</v>
      </c>
      <c r="M603" s="277"/>
      <c r="N603" s="277"/>
    </row>
    <row r="604" ht="15.65" spans="1:14">
      <c r="A604" s="266">
        <v>2110503</v>
      </c>
      <c r="B604" s="269" t="s">
        <v>576</v>
      </c>
      <c r="C604" s="265"/>
      <c r="D604" s="265">
        <f t="shared" si="27"/>
        <v>0</v>
      </c>
      <c r="E604" s="270"/>
      <c r="F604" s="270"/>
      <c r="G604" s="270"/>
      <c r="H604" s="270"/>
      <c r="I604" s="270"/>
      <c r="J604" s="270"/>
      <c r="K604" s="265"/>
      <c r="L604" s="270">
        <v>0</v>
      </c>
      <c r="M604" s="277"/>
      <c r="N604" s="277"/>
    </row>
    <row r="605" ht="15.65" spans="1:14">
      <c r="A605" s="266">
        <v>2110506</v>
      </c>
      <c r="B605" s="269" t="s">
        <v>577</v>
      </c>
      <c r="C605" s="265"/>
      <c r="D605" s="265">
        <f t="shared" si="27"/>
        <v>0</v>
      </c>
      <c r="E605" s="270"/>
      <c r="F605" s="270"/>
      <c r="G605" s="270"/>
      <c r="H605" s="270"/>
      <c r="I605" s="270"/>
      <c r="J605" s="270"/>
      <c r="K605" s="265"/>
      <c r="L605" s="270">
        <v>0</v>
      </c>
      <c r="M605" s="277"/>
      <c r="N605" s="277"/>
    </row>
    <row r="606" ht="15.65" spans="1:14">
      <c r="A606" s="266">
        <v>2110599</v>
      </c>
      <c r="B606" s="269" t="s">
        <v>578</v>
      </c>
      <c r="C606" s="265"/>
      <c r="D606" s="265">
        <f t="shared" si="27"/>
        <v>0</v>
      </c>
      <c r="E606" s="270"/>
      <c r="F606" s="270"/>
      <c r="G606" s="270"/>
      <c r="H606" s="270"/>
      <c r="I606" s="270"/>
      <c r="J606" s="270"/>
      <c r="K606" s="265"/>
      <c r="L606" s="270">
        <v>0</v>
      </c>
      <c r="M606" s="277"/>
      <c r="N606" s="277"/>
    </row>
    <row r="607" ht="15.65" spans="1:14">
      <c r="A607" s="266">
        <v>21110</v>
      </c>
      <c r="B607" s="267" t="s">
        <v>579</v>
      </c>
      <c r="C607" s="265">
        <v>329</v>
      </c>
      <c r="D607" s="265">
        <f t="shared" si="27"/>
        <v>0</v>
      </c>
      <c r="E607" s="270"/>
      <c r="F607" s="270">
        <f>F608</f>
        <v>329</v>
      </c>
      <c r="G607" s="270"/>
      <c r="H607" s="270"/>
      <c r="I607" s="270"/>
      <c r="J607" s="270"/>
      <c r="K607" s="265"/>
      <c r="L607" s="270">
        <v>100</v>
      </c>
      <c r="M607" s="277"/>
      <c r="N607" s="277"/>
    </row>
    <row r="608" ht="15.65" spans="1:14">
      <c r="A608" s="266">
        <v>2111001</v>
      </c>
      <c r="B608" s="269" t="s">
        <v>580</v>
      </c>
      <c r="C608" s="265">
        <v>329</v>
      </c>
      <c r="D608" s="265"/>
      <c r="E608" s="270"/>
      <c r="F608" s="270">
        <v>329</v>
      </c>
      <c r="G608" s="270"/>
      <c r="H608" s="270"/>
      <c r="I608" s="270"/>
      <c r="J608" s="270"/>
      <c r="K608" s="265"/>
      <c r="L608" s="270">
        <v>100</v>
      </c>
      <c r="M608" s="277"/>
      <c r="N608" s="277"/>
    </row>
    <row r="609" ht="15.65" spans="1:14">
      <c r="A609" s="266">
        <v>21111</v>
      </c>
      <c r="B609" s="267" t="s">
        <v>581</v>
      </c>
      <c r="C609" s="265"/>
      <c r="D609" s="265">
        <f t="shared" si="27"/>
        <v>0</v>
      </c>
      <c r="E609" s="270"/>
      <c r="F609" s="270">
        <f>SUM(F610:F612)</f>
        <v>0</v>
      </c>
      <c r="G609" s="270"/>
      <c r="H609" s="265"/>
      <c r="I609" s="265"/>
      <c r="J609" s="265"/>
      <c r="K609" s="265"/>
      <c r="L609" s="270">
        <v>96</v>
      </c>
      <c r="M609" s="277"/>
      <c r="N609" s="277"/>
    </row>
    <row r="610" ht="15.65" spans="1:14">
      <c r="A610" s="266">
        <v>2111101</v>
      </c>
      <c r="B610" s="269" t="s">
        <v>582</v>
      </c>
      <c r="C610" s="265"/>
      <c r="D610" s="265">
        <f t="shared" si="27"/>
        <v>0</v>
      </c>
      <c r="E610" s="270"/>
      <c r="F610" s="270"/>
      <c r="G610" s="270"/>
      <c r="H610" s="270"/>
      <c r="I610" s="270"/>
      <c r="J610" s="270"/>
      <c r="K610" s="265"/>
      <c r="L610" s="270">
        <v>0</v>
      </c>
      <c r="M610" s="277"/>
      <c r="N610" s="277"/>
    </row>
    <row r="611" ht="15.65" spans="1:14">
      <c r="A611" s="266">
        <v>2111102</v>
      </c>
      <c r="B611" s="269" t="s">
        <v>583</v>
      </c>
      <c r="C611" s="265"/>
      <c r="D611" s="265">
        <f t="shared" si="27"/>
        <v>0</v>
      </c>
      <c r="E611" s="270"/>
      <c r="F611" s="270"/>
      <c r="G611" s="270"/>
      <c r="H611" s="270"/>
      <c r="I611" s="270"/>
      <c r="J611" s="270"/>
      <c r="K611" s="265"/>
      <c r="L611" s="270">
        <v>0</v>
      </c>
      <c r="M611" s="277"/>
      <c r="N611" s="277"/>
    </row>
    <row r="612" ht="15.65" spans="1:14">
      <c r="A612" s="266">
        <v>2111103</v>
      </c>
      <c r="B612" s="269" t="s">
        <v>584</v>
      </c>
      <c r="C612" s="265"/>
      <c r="D612" s="265">
        <f t="shared" si="27"/>
        <v>0</v>
      </c>
      <c r="E612" s="270"/>
      <c r="F612" s="270"/>
      <c r="G612" s="270"/>
      <c r="H612" s="270"/>
      <c r="I612" s="270"/>
      <c r="J612" s="270"/>
      <c r="K612" s="265"/>
      <c r="L612" s="270">
        <v>96</v>
      </c>
      <c r="M612" s="277"/>
      <c r="N612" s="277"/>
    </row>
    <row r="613" ht="15.65" spans="1:14">
      <c r="A613" s="266">
        <v>21199</v>
      </c>
      <c r="B613" s="267" t="s">
        <v>585</v>
      </c>
      <c r="C613" s="265">
        <v>355</v>
      </c>
      <c r="D613" s="265">
        <f t="shared" si="27"/>
        <v>0</v>
      </c>
      <c r="E613" s="270"/>
      <c r="F613" s="270">
        <f>F614</f>
        <v>355</v>
      </c>
      <c r="G613" s="270"/>
      <c r="H613" s="270"/>
      <c r="I613" s="270"/>
      <c r="J613" s="270"/>
      <c r="K613" s="265"/>
      <c r="L613" s="270">
        <v>0</v>
      </c>
      <c r="M613" s="277"/>
      <c r="N613" s="277"/>
    </row>
    <row r="614" ht="15.65" spans="1:14">
      <c r="A614" s="266">
        <v>2119901</v>
      </c>
      <c r="B614" s="269" t="s">
        <v>586</v>
      </c>
      <c r="C614" s="265">
        <v>355</v>
      </c>
      <c r="D614" s="265">
        <f t="shared" si="27"/>
        <v>0</v>
      </c>
      <c r="E614" s="270"/>
      <c r="F614" s="270">
        <v>355</v>
      </c>
      <c r="G614" s="270"/>
      <c r="H614" s="270"/>
      <c r="I614" s="270"/>
      <c r="J614" s="270"/>
      <c r="K614" s="265"/>
      <c r="L614" s="270">
        <v>0</v>
      </c>
      <c r="M614" s="277"/>
      <c r="N614" s="277"/>
    </row>
    <row r="615" s="247" customFormat="1" ht="15.65" spans="1:14">
      <c r="A615" s="266">
        <v>212</v>
      </c>
      <c r="B615" s="267" t="s">
        <v>587</v>
      </c>
      <c r="C615" s="265">
        <f>C616+C628+C630+C633+C635+C637</f>
        <v>29252</v>
      </c>
      <c r="D615" s="265">
        <f t="shared" si="27"/>
        <v>15510.24</v>
      </c>
      <c r="E615" s="270">
        <f t="shared" ref="D615:K615" si="28">E616+E628+E630+E633+E635+E637</f>
        <v>0</v>
      </c>
      <c r="F615" s="270">
        <f>F616+F630+F633+F635+F637</f>
        <v>10297.76</v>
      </c>
      <c r="G615" s="270">
        <f t="shared" si="28"/>
        <v>390</v>
      </c>
      <c r="H615" s="270">
        <f t="shared" si="28"/>
        <v>0</v>
      </c>
      <c r="I615" s="270">
        <f t="shared" si="28"/>
        <v>3054</v>
      </c>
      <c r="J615" s="270">
        <f t="shared" si="28"/>
        <v>0</v>
      </c>
      <c r="K615" s="265">
        <f t="shared" si="28"/>
        <v>28423</v>
      </c>
      <c r="L615" s="270">
        <v>64161</v>
      </c>
      <c r="M615" s="277">
        <f>C615/K615</f>
        <v>1.02916652007177</v>
      </c>
      <c r="N615" s="277">
        <f>C615/L615-1</f>
        <v>-0.544084412649429</v>
      </c>
    </row>
    <row r="616" ht="15.65" spans="1:14">
      <c r="A616" s="266">
        <v>21201</v>
      </c>
      <c r="B616" s="267" t="s">
        <v>588</v>
      </c>
      <c r="C616" s="265">
        <v>3236</v>
      </c>
      <c r="D616" s="265">
        <f t="shared" si="27"/>
        <v>3236</v>
      </c>
      <c r="E616" s="270"/>
      <c r="F616" s="270">
        <f t="shared" ref="F616:K616" si="29">SUM(F617:F627)</f>
        <v>0</v>
      </c>
      <c r="G616" s="270">
        <f t="shared" si="29"/>
        <v>0</v>
      </c>
      <c r="H616" s="270">
        <f t="shared" si="29"/>
        <v>0</v>
      </c>
      <c r="I616" s="270">
        <f t="shared" si="29"/>
        <v>0</v>
      </c>
      <c r="J616" s="270">
        <f t="shared" si="29"/>
        <v>0</v>
      </c>
      <c r="K616" s="265">
        <f t="shared" si="29"/>
        <v>1832</v>
      </c>
      <c r="L616" s="270">
        <v>2505</v>
      </c>
      <c r="M616" s="277"/>
      <c r="N616" s="277">
        <f>C616/L616-1</f>
        <v>0.291816367265469</v>
      </c>
    </row>
    <row r="617" ht="15.65" spans="1:14">
      <c r="A617" s="266">
        <v>2120101</v>
      </c>
      <c r="B617" s="269" t="s">
        <v>124</v>
      </c>
      <c r="C617" s="265">
        <v>953</v>
      </c>
      <c r="D617" s="265">
        <f t="shared" si="27"/>
        <v>953</v>
      </c>
      <c r="E617" s="270"/>
      <c r="F617" s="270"/>
      <c r="G617" s="270"/>
      <c r="H617" s="270"/>
      <c r="I617" s="270"/>
      <c r="J617" s="270"/>
      <c r="K617" s="265">
        <v>1310</v>
      </c>
      <c r="L617" s="270">
        <v>736</v>
      </c>
      <c r="M617" s="277">
        <f>C617/K617</f>
        <v>0.727480916030534</v>
      </c>
      <c r="N617" s="277">
        <f>C617/L617-1</f>
        <v>0.294836956521739</v>
      </c>
    </row>
    <row r="618" ht="15.65" spans="1:14">
      <c r="A618" s="266">
        <v>2120102</v>
      </c>
      <c r="B618" s="269" t="s">
        <v>125</v>
      </c>
      <c r="C618" s="265">
        <v>182</v>
      </c>
      <c r="D618" s="265">
        <f t="shared" si="27"/>
        <v>182</v>
      </c>
      <c r="E618" s="270"/>
      <c r="F618" s="270"/>
      <c r="G618" s="270"/>
      <c r="H618" s="270"/>
      <c r="I618" s="270"/>
      <c r="J618" s="270"/>
      <c r="K618" s="265"/>
      <c r="L618" s="270">
        <v>167</v>
      </c>
      <c r="M618" s="277"/>
      <c r="N618" s="277">
        <f>C618/L618-1</f>
        <v>0.0898203592814371</v>
      </c>
    </row>
    <row r="619" ht="15.65" spans="1:14">
      <c r="A619" s="266">
        <v>2120103</v>
      </c>
      <c r="B619" s="269" t="s">
        <v>126</v>
      </c>
      <c r="C619" s="265">
        <v>0</v>
      </c>
      <c r="D619" s="265">
        <f t="shared" si="27"/>
        <v>0</v>
      </c>
      <c r="E619" s="270"/>
      <c r="F619" s="270"/>
      <c r="G619" s="270"/>
      <c r="H619" s="270"/>
      <c r="I619" s="270"/>
      <c r="J619" s="270"/>
      <c r="K619" s="265"/>
      <c r="L619" s="270">
        <v>0</v>
      </c>
      <c r="M619" s="277"/>
      <c r="N619" s="277"/>
    </row>
    <row r="620" ht="15.65" spans="1:14">
      <c r="A620" s="266">
        <v>2120104</v>
      </c>
      <c r="B620" s="269" t="s">
        <v>589</v>
      </c>
      <c r="C620" s="265">
        <v>4</v>
      </c>
      <c r="D620" s="265">
        <f t="shared" si="27"/>
        <v>4</v>
      </c>
      <c r="E620" s="270"/>
      <c r="F620" s="270"/>
      <c r="G620" s="270"/>
      <c r="H620" s="270"/>
      <c r="I620" s="270"/>
      <c r="J620" s="270"/>
      <c r="K620" s="265">
        <v>4</v>
      </c>
      <c r="L620" s="270">
        <v>60</v>
      </c>
      <c r="M620" s="277"/>
      <c r="N620" s="277">
        <f>C620/L620-1</f>
        <v>-0.933333333333333</v>
      </c>
    </row>
    <row r="621" ht="15.65" spans="1:14">
      <c r="A621" s="266">
        <v>2120105</v>
      </c>
      <c r="B621" s="269" t="s">
        <v>590</v>
      </c>
      <c r="C621" s="265">
        <v>0</v>
      </c>
      <c r="D621" s="265">
        <f t="shared" si="27"/>
        <v>0</v>
      </c>
      <c r="E621" s="270"/>
      <c r="F621" s="270"/>
      <c r="G621" s="270"/>
      <c r="H621" s="270"/>
      <c r="I621" s="270"/>
      <c r="J621" s="270"/>
      <c r="K621" s="265"/>
      <c r="L621" s="270">
        <v>0</v>
      </c>
      <c r="M621" s="277"/>
      <c r="N621" s="277"/>
    </row>
    <row r="622" ht="15.65" spans="1:14">
      <c r="A622" s="266">
        <v>2120106</v>
      </c>
      <c r="B622" s="269" t="s">
        <v>591</v>
      </c>
      <c r="C622" s="265">
        <v>0</v>
      </c>
      <c r="D622" s="265">
        <f t="shared" si="27"/>
        <v>0</v>
      </c>
      <c r="E622" s="270"/>
      <c r="F622" s="270"/>
      <c r="G622" s="270"/>
      <c r="H622" s="270"/>
      <c r="I622" s="270"/>
      <c r="J622" s="270"/>
      <c r="K622" s="265"/>
      <c r="L622" s="270">
        <v>0</v>
      </c>
      <c r="M622" s="277"/>
      <c r="N622" s="277"/>
    </row>
    <row r="623" ht="15.65" spans="1:14">
      <c r="A623" s="266">
        <v>2120107</v>
      </c>
      <c r="B623" s="269" t="s">
        <v>592</v>
      </c>
      <c r="C623" s="265">
        <v>437</v>
      </c>
      <c r="D623" s="265">
        <f t="shared" si="27"/>
        <v>437</v>
      </c>
      <c r="E623" s="270"/>
      <c r="F623" s="270"/>
      <c r="G623" s="270"/>
      <c r="H623" s="270"/>
      <c r="I623" s="270"/>
      <c r="J623" s="270"/>
      <c r="K623" s="265">
        <v>171</v>
      </c>
      <c r="L623" s="270">
        <v>569</v>
      </c>
      <c r="M623" s="277"/>
      <c r="N623" s="277">
        <f>C623/L623-1</f>
        <v>-0.231985940246046</v>
      </c>
    </row>
    <row r="624" ht="15.65" spans="1:14">
      <c r="A624" s="266">
        <v>2120108</v>
      </c>
      <c r="B624" s="269" t="s">
        <v>593</v>
      </c>
      <c r="C624" s="265">
        <v>0</v>
      </c>
      <c r="D624" s="265">
        <f t="shared" si="27"/>
        <v>0</v>
      </c>
      <c r="E624" s="270"/>
      <c r="F624" s="270"/>
      <c r="G624" s="270"/>
      <c r="H624" s="270"/>
      <c r="I624" s="270"/>
      <c r="J624" s="270"/>
      <c r="K624" s="265"/>
      <c r="L624" s="270">
        <v>0</v>
      </c>
      <c r="M624" s="277"/>
      <c r="N624" s="277"/>
    </row>
    <row r="625" ht="15.65" spans="1:14">
      <c r="A625" s="266">
        <v>2120109</v>
      </c>
      <c r="B625" s="269" t="s">
        <v>594</v>
      </c>
      <c r="C625" s="265">
        <v>105</v>
      </c>
      <c r="D625" s="265">
        <f t="shared" si="27"/>
        <v>105</v>
      </c>
      <c r="E625" s="270"/>
      <c r="F625" s="270"/>
      <c r="G625" s="270"/>
      <c r="H625" s="270"/>
      <c r="I625" s="270"/>
      <c r="J625" s="270"/>
      <c r="K625" s="265">
        <v>105</v>
      </c>
      <c r="L625" s="270">
        <v>0</v>
      </c>
      <c r="M625" s="277"/>
      <c r="N625" s="277"/>
    </row>
    <row r="626" ht="15.65" spans="1:14">
      <c r="A626" s="266">
        <v>2120110</v>
      </c>
      <c r="B626" s="269" t="s">
        <v>595</v>
      </c>
      <c r="C626" s="265">
        <v>0</v>
      </c>
      <c r="D626" s="265">
        <f t="shared" si="27"/>
        <v>0</v>
      </c>
      <c r="E626" s="270"/>
      <c r="F626" s="270"/>
      <c r="G626" s="270"/>
      <c r="H626" s="270"/>
      <c r="I626" s="270"/>
      <c r="J626" s="270"/>
      <c r="K626" s="265"/>
      <c r="L626" s="270">
        <v>0</v>
      </c>
      <c r="M626" s="277"/>
      <c r="N626" s="277"/>
    </row>
    <row r="627" ht="15.65" spans="1:14">
      <c r="A627" s="266">
        <v>2120199</v>
      </c>
      <c r="B627" s="269" t="s">
        <v>596</v>
      </c>
      <c r="C627" s="265">
        <v>1555</v>
      </c>
      <c r="D627" s="265">
        <f t="shared" si="27"/>
        <v>1555</v>
      </c>
      <c r="E627" s="270"/>
      <c r="F627" s="270"/>
      <c r="G627" s="270"/>
      <c r="H627" s="270"/>
      <c r="I627" s="270"/>
      <c r="J627" s="270"/>
      <c r="K627" s="265">
        <v>242</v>
      </c>
      <c r="L627" s="270">
        <v>973</v>
      </c>
      <c r="M627" s="277"/>
      <c r="N627" s="277">
        <f t="shared" ref="N627:N634" si="30">C627/L627-1</f>
        <v>0.598150051387461</v>
      </c>
    </row>
    <row r="628" ht="15.65" spans="1:14">
      <c r="A628" s="266">
        <v>21202</v>
      </c>
      <c r="B628" s="267" t="s">
        <v>597</v>
      </c>
      <c r="C628" s="265">
        <v>388</v>
      </c>
      <c r="D628" s="265">
        <f t="shared" ref="D628:D691" si="31">C628-E628-F628-G628-H628-I628-J628</f>
        <v>388</v>
      </c>
      <c r="E628" s="270"/>
      <c r="F628" s="270">
        <f>F629</f>
        <v>0</v>
      </c>
      <c r="G628" s="270"/>
      <c r="H628" s="270"/>
      <c r="I628" s="270"/>
      <c r="J628" s="270"/>
      <c r="K628" s="265">
        <v>261</v>
      </c>
      <c r="L628" s="270">
        <v>211</v>
      </c>
      <c r="M628" s="277">
        <f>C628/K628</f>
        <v>1.48659003831418</v>
      </c>
      <c r="N628" s="277">
        <f t="shared" si="30"/>
        <v>0.838862559241706</v>
      </c>
    </row>
    <row r="629" ht="15.65" spans="1:14">
      <c r="A629" s="266">
        <v>2120201</v>
      </c>
      <c r="B629" s="269" t="s">
        <v>598</v>
      </c>
      <c r="C629" s="265">
        <v>388</v>
      </c>
      <c r="D629" s="265">
        <f t="shared" si="31"/>
        <v>388</v>
      </c>
      <c r="E629" s="270"/>
      <c r="F629" s="270"/>
      <c r="G629" s="270"/>
      <c r="H629" s="270"/>
      <c r="I629" s="270"/>
      <c r="J629" s="270"/>
      <c r="K629" s="265">
        <v>261</v>
      </c>
      <c r="L629" s="270">
        <v>211</v>
      </c>
      <c r="M629" s="277">
        <f>C629/K629</f>
        <v>1.48659003831418</v>
      </c>
      <c r="N629" s="277">
        <f t="shared" si="30"/>
        <v>0.838862559241706</v>
      </c>
    </row>
    <row r="630" ht="15.65" spans="1:14">
      <c r="A630" s="266">
        <v>21203</v>
      </c>
      <c r="B630" s="267" t="s">
        <v>599</v>
      </c>
      <c r="C630" s="265">
        <f>SUM(C631:C632)</f>
        <v>21250</v>
      </c>
      <c r="D630" s="265">
        <f t="shared" si="31"/>
        <v>9242</v>
      </c>
      <c r="E630" s="270">
        <f t="shared" ref="D630:K630" si="32">SUM(E631:E632)</f>
        <v>0</v>
      </c>
      <c r="F630" s="270">
        <f t="shared" si="32"/>
        <v>9463</v>
      </c>
      <c r="G630" s="270">
        <f t="shared" si="32"/>
        <v>390</v>
      </c>
      <c r="H630" s="270">
        <f t="shared" si="32"/>
        <v>0</v>
      </c>
      <c r="I630" s="270">
        <f t="shared" si="32"/>
        <v>2155</v>
      </c>
      <c r="J630" s="270">
        <f t="shared" si="32"/>
        <v>0</v>
      </c>
      <c r="K630" s="265">
        <f t="shared" si="32"/>
        <v>22732</v>
      </c>
      <c r="L630" s="270">
        <v>58141</v>
      </c>
      <c r="M630" s="277">
        <f>C630/K630</f>
        <v>0.934805560443428</v>
      </c>
      <c r="N630" s="277">
        <f t="shared" si="30"/>
        <v>-0.634509210367899</v>
      </c>
    </row>
    <row r="631" ht="15.65" spans="1:14">
      <c r="A631" s="266">
        <v>2120303</v>
      </c>
      <c r="B631" s="269" t="s">
        <v>600</v>
      </c>
      <c r="C631" s="265">
        <v>1000</v>
      </c>
      <c r="D631" s="265">
        <f t="shared" si="31"/>
        <v>0</v>
      </c>
      <c r="E631" s="270"/>
      <c r="F631" s="270">
        <v>1000</v>
      </c>
      <c r="G631" s="270"/>
      <c r="H631" s="270"/>
      <c r="I631" s="270"/>
      <c r="J631" s="270"/>
      <c r="K631" s="265"/>
      <c r="L631" s="270">
        <v>3687</v>
      </c>
      <c r="M631" s="277"/>
      <c r="N631" s="277">
        <f t="shared" si="30"/>
        <v>-0.72877678329265</v>
      </c>
    </row>
    <row r="632" ht="15.65" spans="1:14">
      <c r="A632" s="266">
        <v>2120399</v>
      </c>
      <c r="B632" s="269" t="s">
        <v>601</v>
      </c>
      <c r="C632" s="265">
        <v>20250</v>
      </c>
      <c r="D632" s="265">
        <f t="shared" si="31"/>
        <v>9242</v>
      </c>
      <c r="E632" s="270"/>
      <c r="F632" s="270">
        <v>8463</v>
      </c>
      <c r="G632" s="270">
        <v>390</v>
      </c>
      <c r="H632" s="270"/>
      <c r="I632" s="270">
        <f>438+101+1616</f>
        <v>2155</v>
      </c>
      <c r="J632" s="270"/>
      <c r="K632" s="265">
        <v>22732</v>
      </c>
      <c r="L632" s="270">
        <v>54454</v>
      </c>
      <c r="M632" s="277">
        <f>C632/K632</f>
        <v>0.890814710540208</v>
      </c>
      <c r="N632" s="277">
        <f t="shared" si="30"/>
        <v>-0.628126492085063</v>
      </c>
    </row>
    <row r="633" ht="15.65" spans="1:14">
      <c r="A633" s="266">
        <v>21205</v>
      </c>
      <c r="B633" s="267" t="s">
        <v>602</v>
      </c>
      <c r="C633" s="265">
        <f>C634</f>
        <v>3845</v>
      </c>
      <c r="D633" s="265">
        <f t="shared" si="31"/>
        <v>2211.24</v>
      </c>
      <c r="E633" s="270">
        <f t="shared" ref="D633:K633" si="33">E634</f>
        <v>0</v>
      </c>
      <c r="F633" s="270">
        <f t="shared" si="33"/>
        <v>734.76</v>
      </c>
      <c r="G633" s="270">
        <f t="shared" si="33"/>
        <v>0</v>
      </c>
      <c r="H633" s="270">
        <f t="shared" si="33"/>
        <v>0</v>
      </c>
      <c r="I633" s="270">
        <f t="shared" si="33"/>
        <v>899</v>
      </c>
      <c r="J633" s="270">
        <f t="shared" si="33"/>
        <v>0</v>
      </c>
      <c r="K633" s="265">
        <f t="shared" si="33"/>
        <v>3388</v>
      </c>
      <c r="L633" s="270">
        <v>3152</v>
      </c>
      <c r="M633" s="277">
        <f>C633/K633</f>
        <v>1.13488783943329</v>
      </c>
      <c r="N633" s="277">
        <f t="shared" si="30"/>
        <v>0.21986040609137</v>
      </c>
    </row>
    <row r="634" ht="15.65" spans="1:14">
      <c r="A634" s="266">
        <v>2120501</v>
      </c>
      <c r="B634" s="269" t="s">
        <v>603</v>
      </c>
      <c r="C634" s="265">
        <v>3845</v>
      </c>
      <c r="D634" s="265">
        <f t="shared" si="31"/>
        <v>2211.24</v>
      </c>
      <c r="E634" s="270"/>
      <c r="F634" s="270">
        <v>734.76</v>
      </c>
      <c r="G634" s="270"/>
      <c r="H634" s="270"/>
      <c r="I634" s="270">
        <v>899</v>
      </c>
      <c r="J634" s="270"/>
      <c r="K634" s="265">
        <v>3388</v>
      </c>
      <c r="L634" s="270">
        <v>3152</v>
      </c>
      <c r="M634" s="277">
        <f>C634/K634</f>
        <v>1.13488783943329</v>
      </c>
      <c r="N634" s="277">
        <f t="shared" si="30"/>
        <v>0.21986040609137</v>
      </c>
    </row>
    <row r="635" ht="15.65" spans="1:14">
      <c r="A635" s="266">
        <v>21206</v>
      </c>
      <c r="B635" s="267" t="s">
        <v>604</v>
      </c>
      <c r="C635" s="265">
        <v>330</v>
      </c>
      <c r="D635" s="265">
        <f t="shared" si="31"/>
        <v>330</v>
      </c>
      <c r="E635" s="270"/>
      <c r="F635" s="270">
        <f>F636</f>
        <v>0</v>
      </c>
      <c r="G635" s="270"/>
      <c r="H635" s="270"/>
      <c r="I635" s="270"/>
      <c r="J635" s="270"/>
      <c r="K635" s="265">
        <v>210</v>
      </c>
      <c r="L635" s="270">
        <v>0</v>
      </c>
      <c r="M635" s="277">
        <f>C635/K635</f>
        <v>1.57142857142857</v>
      </c>
      <c r="N635" s="277"/>
    </row>
    <row r="636" ht="15.65" spans="1:14">
      <c r="A636" s="266">
        <v>2120601</v>
      </c>
      <c r="B636" s="269" t="s">
        <v>605</v>
      </c>
      <c r="C636" s="265">
        <v>330</v>
      </c>
      <c r="D636" s="265">
        <f t="shared" si="31"/>
        <v>330</v>
      </c>
      <c r="E636" s="270"/>
      <c r="F636" s="270"/>
      <c r="G636" s="270"/>
      <c r="H636" s="270"/>
      <c r="I636" s="270"/>
      <c r="J636" s="270"/>
      <c r="K636" s="265">
        <v>210</v>
      </c>
      <c r="L636" s="270">
        <v>0</v>
      </c>
      <c r="M636" s="277">
        <f>C636/K636</f>
        <v>1.57142857142857</v>
      </c>
      <c r="N636" s="277"/>
    </row>
    <row r="637" ht="15.65" spans="1:14">
      <c r="A637" s="266">
        <v>21299</v>
      </c>
      <c r="B637" s="267" t="s">
        <v>606</v>
      </c>
      <c r="C637" s="265">
        <v>203</v>
      </c>
      <c r="D637" s="265">
        <f t="shared" si="31"/>
        <v>103</v>
      </c>
      <c r="E637" s="270"/>
      <c r="F637" s="270">
        <f>F638</f>
        <v>100</v>
      </c>
      <c r="G637" s="270"/>
      <c r="H637" s="270"/>
      <c r="I637" s="270"/>
      <c r="J637" s="270"/>
      <c r="K637" s="265"/>
      <c r="L637" s="270">
        <v>152</v>
      </c>
      <c r="M637" s="277"/>
      <c r="N637" s="277">
        <f t="shared" ref="N637:N642" si="34">C637/L637-1</f>
        <v>0.335526315789474</v>
      </c>
    </row>
    <row r="638" ht="15.65" spans="1:14">
      <c r="A638" s="266">
        <v>2129999</v>
      </c>
      <c r="B638" s="269" t="s">
        <v>607</v>
      </c>
      <c r="C638" s="265">
        <v>203</v>
      </c>
      <c r="D638" s="265">
        <f t="shared" si="31"/>
        <v>103</v>
      </c>
      <c r="E638" s="270"/>
      <c r="F638" s="270">
        <v>100</v>
      </c>
      <c r="G638" s="270"/>
      <c r="H638" s="270"/>
      <c r="I638" s="270"/>
      <c r="J638" s="270"/>
      <c r="K638" s="265"/>
      <c r="L638" s="270">
        <v>152</v>
      </c>
      <c r="M638" s="277"/>
      <c r="N638" s="277">
        <f t="shared" si="34"/>
        <v>0.335526315789474</v>
      </c>
    </row>
    <row r="639" s="247" customFormat="1" ht="15.65" spans="1:14">
      <c r="A639" s="266">
        <v>213</v>
      </c>
      <c r="B639" s="267" t="s">
        <v>608</v>
      </c>
      <c r="C639" s="265">
        <f>C640+C669+C690+C717+C728+C734+C741+C746</f>
        <v>34112.1</v>
      </c>
      <c r="D639" s="265">
        <f t="shared" si="31"/>
        <v>6215.029</v>
      </c>
      <c r="E639" s="270">
        <f t="shared" ref="D639:K639" si="35">E640+E669+E690+E717+E728+E734+E741+E746</f>
        <v>870.1</v>
      </c>
      <c r="F639" s="270">
        <f t="shared" si="35"/>
        <v>26894.971</v>
      </c>
      <c r="G639" s="270">
        <f t="shared" si="35"/>
        <v>0</v>
      </c>
      <c r="H639" s="270">
        <f t="shared" si="35"/>
        <v>0</v>
      </c>
      <c r="I639" s="270">
        <f t="shared" si="35"/>
        <v>132</v>
      </c>
      <c r="J639" s="270">
        <f t="shared" si="35"/>
        <v>0</v>
      </c>
      <c r="K639" s="265">
        <f t="shared" si="35"/>
        <v>12453</v>
      </c>
      <c r="L639" s="270">
        <v>29187</v>
      </c>
      <c r="M639" s="277"/>
      <c r="N639" s="277">
        <f t="shared" si="34"/>
        <v>0.16874293349779</v>
      </c>
    </row>
    <row r="640" ht="15.65" spans="1:14">
      <c r="A640" s="266">
        <v>21301</v>
      </c>
      <c r="B640" s="267" t="s">
        <v>609</v>
      </c>
      <c r="C640" s="265">
        <f>SUM(C641:C668)</f>
        <v>14242.1</v>
      </c>
      <c r="D640" s="265">
        <f t="shared" si="31"/>
        <v>3501.75</v>
      </c>
      <c r="E640" s="270">
        <f>SUM(E641:E668)</f>
        <v>23.1</v>
      </c>
      <c r="F640" s="270">
        <f>SUM(F641:F668)</f>
        <v>10717.25</v>
      </c>
      <c r="G640" s="270"/>
      <c r="H640" s="270"/>
      <c r="I640" s="270"/>
      <c r="J640" s="270"/>
      <c r="K640" s="265">
        <f>SUM(K641:K668)</f>
        <v>3292</v>
      </c>
      <c r="L640" s="270">
        <v>7734</v>
      </c>
      <c r="M640" s="277"/>
      <c r="N640" s="277">
        <f t="shared" si="34"/>
        <v>0.841492112748901</v>
      </c>
    </row>
    <row r="641" ht="15.65" spans="1:14">
      <c r="A641" s="266">
        <v>2130101</v>
      </c>
      <c r="B641" s="269" t="s">
        <v>124</v>
      </c>
      <c r="C641" s="265">
        <v>215</v>
      </c>
      <c r="D641" s="265">
        <f t="shared" si="31"/>
        <v>215</v>
      </c>
      <c r="E641" s="270"/>
      <c r="F641" s="270"/>
      <c r="G641" s="270"/>
      <c r="H641" s="270"/>
      <c r="I641" s="270"/>
      <c r="J641" s="270"/>
      <c r="K641" s="265">
        <v>199</v>
      </c>
      <c r="L641" s="270">
        <v>192</v>
      </c>
      <c r="M641" s="277">
        <f>C641/K641</f>
        <v>1.08040201005025</v>
      </c>
      <c r="N641" s="277">
        <f t="shared" si="34"/>
        <v>0.119791666666667</v>
      </c>
    </row>
    <row r="642" ht="15.65" spans="1:14">
      <c r="A642" s="266">
        <v>2130102</v>
      </c>
      <c r="B642" s="269" t="s">
        <v>125</v>
      </c>
      <c r="C642" s="265">
        <v>65</v>
      </c>
      <c r="D642" s="265">
        <f t="shared" si="31"/>
        <v>65</v>
      </c>
      <c r="E642" s="270"/>
      <c r="F642" s="270"/>
      <c r="G642" s="270"/>
      <c r="H642" s="270"/>
      <c r="I642" s="270"/>
      <c r="J642" s="270"/>
      <c r="K642" s="265"/>
      <c r="L642" s="270">
        <v>350</v>
      </c>
      <c r="M642" s="277"/>
      <c r="N642" s="277">
        <f t="shared" si="34"/>
        <v>-0.814285714285714</v>
      </c>
    </row>
    <row r="643" ht="15.65" spans="1:14">
      <c r="A643" s="266">
        <v>2130103</v>
      </c>
      <c r="B643" s="269" t="s">
        <v>126</v>
      </c>
      <c r="C643" s="265">
        <v>4</v>
      </c>
      <c r="D643" s="265">
        <f t="shared" si="31"/>
        <v>4</v>
      </c>
      <c r="E643" s="270"/>
      <c r="F643" s="270"/>
      <c r="G643" s="270"/>
      <c r="H643" s="270"/>
      <c r="I643" s="270"/>
      <c r="J643" s="270"/>
      <c r="K643" s="265">
        <v>4</v>
      </c>
      <c r="L643" s="270">
        <v>0</v>
      </c>
      <c r="M643" s="277"/>
      <c r="N643" s="277"/>
    </row>
    <row r="644" ht="15.65" spans="1:14">
      <c r="A644" s="266">
        <v>2130104</v>
      </c>
      <c r="B644" s="269" t="s">
        <v>133</v>
      </c>
      <c r="C644" s="265">
        <v>1804</v>
      </c>
      <c r="D644" s="265">
        <f t="shared" si="31"/>
        <v>1804</v>
      </c>
      <c r="E644" s="270"/>
      <c r="F644" s="270"/>
      <c r="G644" s="270"/>
      <c r="H644" s="270"/>
      <c r="I644" s="270"/>
      <c r="J644" s="270"/>
      <c r="K644" s="265">
        <v>1083</v>
      </c>
      <c r="L644" s="270">
        <v>1517</v>
      </c>
      <c r="M644" s="277"/>
      <c r="N644" s="277">
        <f>C644/L644-1</f>
        <v>0.189189189189189</v>
      </c>
    </row>
    <row r="645" ht="15.65" spans="1:14">
      <c r="A645" s="266">
        <v>2130105</v>
      </c>
      <c r="B645" s="269" t="s">
        <v>610</v>
      </c>
      <c r="C645" s="265">
        <v>0</v>
      </c>
      <c r="D645" s="265">
        <f t="shared" si="31"/>
        <v>0</v>
      </c>
      <c r="E645" s="270"/>
      <c r="F645" s="270"/>
      <c r="G645" s="270"/>
      <c r="H645" s="270"/>
      <c r="I645" s="270"/>
      <c r="J645" s="270"/>
      <c r="K645" s="265"/>
      <c r="L645" s="270">
        <v>0</v>
      </c>
      <c r="M645" s="277"/>
      <c r="N645" s="277"/>
    </row>
    <row r="646" ht="15.65" spans="1:14">
      <c r="A646" s="266">
        <v>2130106</v>
      </c>
      <c r="B646" s="269" t="s">
        <v>611</v>
      </c>
      <c r="C646" s="265">
        <v>148</v>
      </c>
      <c r="D646" s="265">
        <f t="shared" si="31"/>
        <v>10</v>
      </c>
      <c r="E646" s="270"/>
      <c r="F646" s="270">
        <v>138</v>
      </c>
      <c r="G646" s="270"/>
      <c r="H646" s="270"/>
      <c r="I646" s="270"/>
      <c r="J646" s="270"/>
      <c r="K646" s="265">
        <v>12</v>
      </c>
      <c r="L646" s="270">
        <v>243</v>
      </c>
      <c r="M646" s="277"/>
      <c r="N646" s="277">
        <f>C646/L646-1</f>
        <v>-0.390946502057613</v>
      </c>
    </row>
    <row r="647" ht="15.65" spans="1:14">
      <c r="A647" s="266">
        <v>2130108</v>
      </c>
      <c r="B647" s="269" t="s">
        <v>612</v>
      </c>
      <c r="C647" s="265">
        <v>97</v>
      </c>
      <c r="D647" s="265">
        <f t="shared" si="31"/>
        <v>42</v>
      </c>
      <c r="E647" s="270"/>
      <c r="F647" s="270">
        <v>55</v>
      </c>
      <c r="G647" s="270"/>
      <c r="H647" s="270"/>
      <c r="I647" s="270"/>
      <c r="J647" s="270"/>
      <c r="K647" s="265">
        <v>75</v>
      </c>
      <c r="L647" s="270">
        <v>107</v>
      </c>
      <c r="M647" s="277">
        <f>C647/K647</f>
        <v>1.29333333333333</v>
      </c>
      <c r="N647" s="277">
        <f>C647/L647-1</f>
        <v>-0.0934579439252337</v>
      </c>
    </row>
    <row r="648" ht="15.65" spans="1:14">
      <c r="A648" s="266">
        <v>2130109</v>
      </c>
      <c r="B648" s="269" t="s">
        <v>613</v>
      </c>
      <c r="C648" s="265">
        <v>22</v>
      </c>
      <c r="D648" s="265">
        <f t="shared" si="31"/>
        <v>22</v>
      </c>
      <c r="E648" s="270"/>
      <c r="F648" s="270"/>
      <c r="G648" s="270"/>
      <c r="H648" s="270"/>
      <c r="I648" s="270"/>
      <c r="J648" s="270"/>
      <c r="K648" s="265">
        <v>30</v>
      </c>
      <c r="L648" s="270">
        <v>39</v>
      </c>
      <c r="M648" s="277">
        <f>C648/K648</f>
        <v>0.733333333333333</v>
      </c>
      <c r="N648" s="277">
        <f>C648/L648-1</f>
        <v>-0.435897435897436</v>
      </c>
    </row>
    <row r="649" ht="15.65" spans="1:14">
      <c r="A649" s="266">
        <v>2130110</v>
      </c>
      <c r="B649" s="269" t="s">
        <v>614</v>
      </c>
      <c r="C649" s="265">
        <v>8</v>
      </c>
      <c r="D649" s="265">
        <f t="shared" si="31"/>
        <v>8</v>
      </c>
      <c r="E649" s="270"/>
      <c r="F649" s="270"/>
      <c r="G649" s="270"/>
      <c r="H649" s="270"/>
      <c r="I649" s="270"/>
      <c r="J649" s="270"/>
      <c r="K649" s="265">
        <v>8</v>
      </c>
      <c r="L649" s="270">
        <v>17</v>
      </c>
      <c r="M649" s="277"/>
      <c r="N649" s="277">
        <f>C649/L649-1</f>
        <v>-0.529411764705882</v>
      </c>
    </row>
    <row r="650" ht="15.65" spans="1:14">
      <c r="A650" s="266">
        <v>2130111</v>
      </c>
      <c r="B650" s="269" t="s">
        <v>615</v>
      </c>
      <c r="C650" s="265">
        <v>22</v>
      </c>
      <c r="D650" s="265">
        <f t="shared" si="31"/>
        <v>4.75</v>
      </c>
      <c r="E650" s="270"/>
      <c r="F650" s="270">
        <v>17.25</v>
      </c>
      <c r="G650" s="270"/>
      <c r="H650" s="270"/>
      <c r="I650" s="270"/>
      <c r="J650" s="270"/>
      <c r="K650" s="265">
        <v>5</v>
      </c>
      <c r="L650" s="270">
        <v>22</v>
      </c>
      <c r="M650" s="277"/>
      <c r="N650" s="277">
        <f>C650/L650-1</f>
        <v>0</v>
      </c>
    </row>
    <row r="651" ht="15.65" spans="1:14">
      <c r="A651" s="266">
        <v>2130112</v>
      </c>
      <c r="B651" s="269" t="s">
        <v>616</v>
      </c>
      <c r="C651" s="265">
        <v>0</v>
      </c>
      <c r="D651" s="265">
        <f t="shared" si="31"/>
        <v>0</v>
      </c>
      <c r="E651" s="270"/>
      <c r="F651" s="270"/>
      <c r="G651" s="270"/>
      <c r="H651" s="270"/>
      <c r="I651" s="270"/>
      <c r="J651" s="270"/>
      <c r="K651" s="265"/>
      <c r="L651" s="270">
        <v>40</v>
      </c>
      <c r="M651" s="277"/>
      <c r="N651" s="277"/>
    </row>
    <row r="652" ht="15.65" spans="1:14">
      <c r="A652" s="266">
        <v>2130114</v>
      </c>
      <c r="B652" s="269" t="s">
        <v>617</v>
      </c>
      <c r="C652" s="265">
        <v>0</v>
      </c>
      <c r="D652" s="265">
        <f t="shared" si="31"/>
        <v>0</v>
      </c>
      <c r="E652" s="270"/>
      <c r="F652" s="270"/>
      <c r="G652" s="270"/>
      <c r="H652" s="270"/>
      <c r="I652" s="270"/>
      <c r="J652" s="270"/>
      <c r="K652" s="265"/>
      <c r="L652" s="270">
        <v>0</v>
      </c>
      <c r="M652" s="277"/>
      <c r="N652" s="277"/>
    </row>
    <row r="653" ht="15.65" spans="1:14">
      <c r="A653" s="266">
        <v>2130119</v>
      </c>
      <c r="B653" s="269" t="s">
        <v>618</v>
      </c>
      <c r="C653" s="265">
        <v>320</v>
      </c>
      <c r="D653" s="265">
        <f t="shared" si="31"/>
        <v>0</v>
      </c>
      <c r="E653" s="270"/>
      <c r="F653" s="270">
        <v>320</v>
      </c>
      <c r="G653" s="270"/>
      <c r="H653" s="270"/>
      <c r="I653" s="270"/>
      <c r="J653" s="270"/>
      <c r="K653" s="265"/>
      <c r="L653" s="270">
        <v>0</v>
      </c>
      <c r="M653" s="277"/>
      <c r="N653" s="277"/>
    </row>
    <row r="654" ht="15.65" spans="1:14">
      <c r="A654" s="266">
        <v>2130120</v>
      </c>
      <c r="B654" s="269" t="s">
        <v>619</v>
      </c>
      <c r="C654" s="265">
        <v>0</v>
      </c>
      <c r="D654" s="265">
        <f t="shared" si="31"/>
        <v>0</v>
      </c>
      <c r="E654" s="270"/>
      <c r="F654" s="270"/>
      <c r="G654" s="270"/>
      <c r="H654" s="270"/>
      <c r="I654" s="270"/>
      <c r="J654" s="270"/>
      <c r="K654" s="265"/>
      <c r="L654" s="270">
        <v>0</v>
      </c>
      <c r="M654" s="277"/>
      <c r="N654" s="277"/>
    </row>
    <row r="655" ht="15.65" spans="1:14">
      <c r="A655" s="266">
        <v>2130121</v>
      </c>
      <c r="B655" s="269" t="s">
        <v>620</v>
      </c>
      <c r="C655" s="265">
        <v>1994</v>
      </c>
      <c r="D655" s="265">
        <f t="shared" si="31"/>
        <v>0</v>
      </c>
      <c r="E655" s="270"/>
      <c r="F655" s="270">
        <v>1994</v>
      </c>
      <c r="G655" s="270"/>
      <c r="H655" s="270"/>
      <c r="I655" s="270"/>
      <c r="J655" s="270"/>
      <c r="K655" s="265">
        <v>1300</v>
      </c>
      <c r="L655" s="270">
        <v>1917</v>
      </c>
      <c r="M655" s="277">
        <f>C655/K655</f>
        <v>1.53384615384615</v>
      </c>
      <c r="N655" s="277">
        <f>C655/L655-1</f>
        <v>0.0401669274908711</v>
      </c>
    </row>
    <row r="656" ht="15.65" spans="1:14">
      <c r="A656" s="266">
        <v>2130122</v>
      </c>
      <c r="B656" s="269" t="s">
        <v>621</v>
      </c>
      <c r="C656" s="265">
        <v>679</v>
      </c>
      <c r="D656" s="265">
        <f t="shared" si="31"/>
        <v>0.5</v>
      </c>
      <c r="E656" s="270"/>
      <c r="F656" s="270">
        <v>678.5</v>
      </c>
      <c r="G656" s="270"/>
      <c r="H656" s="270"/>
      <c r="I656" s="270"/>
      <c r="J656" s="270"/>
      <c r="K656" s="265">
        <v>350</v>
      </c>
      <c r="L656" s="270">
        <v>1882</v>
      </c>
      <c r="M656" s="277"/>
      <c r="N656" s="277">
        <f>C656/L656-1</f>
        <v>-0.639213602550478</v>
      </c>
    </row>
    <row r="657" ht="15.65" spans="1:14">
      <c r="A657" s="266">
        <v>2130123</v>
      </c>
      <c r="B657" s="269" t="s">
        <v>622</v>
      </c>
      <c r="C657" s="265"/>
      <c r="D657" s="265">
        <f t="shared" si="31"/>
        <v>0</v>
      </c>
      <c r="E657" s="270"/>
      <c r="F657" s="270"/>
      <c r="G657" s="270"/>
      <c r="H657" s="270"/>
      <c r="I657" s="270"/>
      <c r="J657" s="270"/>
      <c r="K657" s="265"/>
      <c r="L657" s="270"/>
      <c r="M657" s="277"/>
      <c r="N657" s="277"/>
    </row>
    <row r="658" ht="15.65" spans="1:14">
      <c r="A658" s="266">
        <v>2130124</v>
      </c>
      <c r="B658" s="269" t="s">
        <v>623</v>
      </c>
      <c r="C658" s="265">
        <v>340</v>
      </c>
      <c r="D658" s="265">
        <f t="shared" si="31"/>
        <v>112</v>
      </c>
      <c r="E658" s="270"/>
      <c r="F658" s="270">
        <v>228</v>
      </c>
      <c r="G658" s="270"/>
      <c r="H658" s="270"/>
      <c r="I658" s="270"/>
      <c r="J658" s="270"/>
      <c r="K658" s="265">
        <v>64</v>
      </c>
      <c r="L658" s="270">
        <v>175</v>
      </c>
      <c r="M658" s="277"/>
      <c r="N658" s="277">
        <f>C658/L658-1</f>
        <v>0.942857142857143</v>
      </c>
    </row>
    <row r="659" ht="15.65" spans="1:14">
      <c r="A659" s="266">
        <v>2130125</v>
      </c>
      <c r="B659" s="269" t="s">
        <v>624</v>
      </c>
      <c r="C659" s="265">
        <v>118</v>
      </c>
      <c r="D659" s="265">
        <f t="shared" si="31"/>
        <v>118</v>
      </c>
      <c r="E659" s="270"/>
      <c r="F659" s="270"/>
      <c r="G659" s="270"/>
      <c r="H659" s="270"/>
      <c r="I659" s="270"/>
      <c r="J659" s="270"/>
      <c r="K659" s="265">
        <v>20</v>
      </c>
      <c r="L659" s="270">
        <v>20</v>
      </c>
      <c r="M659" s="277"/>
      <c r="N659" s="277"/>
    </row>
    <row r="660" ht="15.65" spans="1:14">
      <c r="A660" s="266">
        <v>2130126</v>
      </c>
      <c r="B660" s="269" t="s">
        <v>625</v>
      </c>
      <c r="C660" s="265"/>
      <c r="D660" s="265">
        <f t="shared" si="31"/>
        <v>0</v>
      </c>
      <c r="E660" s="270"/>
      <c r="F660" s="270"/>
      <c r="G660" s="270"/>
      <c r="H660" s="270"/>
      <c r="I660" s="270"/>
      <c r="J660" s="270"/>
      <c r="K660" s="265"/>
      <c r="L660" s="270">
        <v>10</v>
      </c>
      <c r="M660" s="277"/>
      <c r="N660" s="277"/>
    </row>
    <row r="661" ht="15.65" spans="1:14">
      <c r="A661" s="266">
        <v>2130129</v>
      </c>
      <c r="B661" s="269" t="s">
        <v>626</v>
      </c>
      <c r="C661" s="265">
        <v>0</v>
      </c>
      <c r="D661" s="265">
        <f t="shared" si="31"/>
        <v>0</v>
      </c>
      <c r="E661" s="270"/>
      <c r="F661" s="270"/>
      <c r="G661" s="270"/>
      <c r="H661" s="270"/>
      <c r="I661" s="270"/>
      <c r="J661" s="270"/>
      <c r="K661" s="265"/>
      <c r="L661" s="270">
        <v>0</v>
      </c>
      <c r="M661" s="277"/>
      <c r="N661" s="277"/>
    </row>
    <row r="662" ht="15.65" spans="1:14">
      <c r="A662" s="266">
        <v>2130135</v>
      </c>
      <c r="B662" s="269" t="s">
        <v>627</v>
      </c>
      <c r="C662" s="265">
        <v>1162</v>
      </c>
      <c r="D662" s="265">
        <f t="shared" si="31"/>
        <v>10.5</v>
      </c>
      <c r="E662" s="270"/>
      <c r="F662" s="270">
        <v>1151.5</v>
      </c>
      <c r="G662" s="270"/>
      <c r="H662" s="270"/>
      <c r="I662" s="270"/>
      <c r="J662" s="270"/>
      <c r="K662" s="265">
        <v>10</v>
      </c>
      <c r="L662" s="270">
        <v>38</v>
      </c>
      <c r="M662" s="277"/>
      <c r="N662" s="277"/>
    </row>
    <row r="663" ht="15.65" spans="1:14">
      <c r="A663" s="266">
        <v>2130142</v>
      </c>
      <c r="B663" s="269" t="s">
        <v>628</v>
      </c>
      <c r="C663" s="265"/>
      <c r="D663" s="265">
        <f t="shared" si="31"/>
        <v>0</v>
      </c>
      <c r="E663" s="270"/>
      <c r="F663" s="270"/>
      <c r="G663" s="270"/>
      <c r="H663" s="270"/>
      <c r="I663" s="270"/>
      <c r="J663" s="270"/>
      <c r="K663" s="265"/>
      <c r="L663" s="270">
        <v>0</v>
      </c>
      <c r="M663" s="277"/>
      <c r="N663" s="277"/>
    </row>
    <row r="664" ht="15.65" spans="1:14">
      <c r="A664" s="266">
        <v>2130147</v>
      </c>
      <c r="B664" s="269" t="s">
        <v>629</v>
      </c>
      <c r="C664" s="265"/>
      <c r="D664" s="265">
        <f t="shared" si="31"/>
        <v>0</v>
      </c>
      <c r="E664" s="270"/>
      <c r="F664" s="270"/>
      <c r="G664" s="270"/>
      <c r="H664" s="270"/>
      <c r="I664" s="270"/>
      <c r="J664" s="270"/>
      <c r="K664" s="265"/>
      <c r="L664" s="270"/>
      <c r="M664" s="277"/>
      <c r="N664" s="277"/>
    </row>
    <row r="665" ht="15.65" spans="1:14">
      <c r="A665" s="266">
        <v>2130148</v>
      </c>
      <c r="B665" s="269" t="s">
        <v>630</v>
      </c>
      <c r="C665" s="265"/>
      <c r="D665" s="265">
        <f t="shared" si="31"/>
        <v>0</v>
      </c>
      <c r="E665" s="270"/>
      <c r="F665" s="270"/>
      <c r="G665" s="270"/>
      <c r="H665" s="270"/>
      <c r="I665" s="270"/>
      <c r="J665" s="270"/>
      <c r="K665" s="265"/>
      <c r="L665" s="270"/>
      <c r="M665" s="277"/>
      <c r="N665" s="277"/>
    </row>
    <row r="666" ht="15.65" spans="1:14">
      <c r="A666" s="266">
        <v>2130152</v>
      </c>
      <c r="B666" s="269" t="s">
        <v>631</v>
      </c>
      <c r="C666" s="265">
        <v>23.1</v>
      </c>
      <c r="D666" s="265">
        <f t="shared" si="31"/>
        <v>0</v>
      </c>
      <c r="E666" s="270">
        <v>23.1</v>
      </c>
      <c r="F666" s="270"/>
      <c r="G666" s="270"/>
      <c r="H666" s="270"/>
      <c r="I666" s="270"/>
      <c r="J666" s="270"/>
      <c r="K666" s="265"/>
      <c r="L666" s="270">
        <v>54</v>
      </c>
      <c r="M666" s="277"/>
      <c r="N666" s="277">
        <f>C666/L666-1</f>
        <v>-0.572222222222222</v>
      </c>
    </row>
    <row r="667" ht="15.65" spans="1:14">
      <c r="A667" s="266">
        <v>2130153</v>
      </c>
      <c r="B667" s="269" t="s">
        <v>632</v>
      </c>
      <c r="C667" s="265"/>
      <c r="D667" s="265">
        <f t="shared" si="31"/>
        <v>0</v>
      </c>
      <c r="E667" s="270"/>
      <c r="F667" s="270"/>
      <c r="G667" s="270"/>
      <c r="H667" s="270"/>
      <c r="I667" s="270"/>
      <c r="J667" s="270"/>
      <c r="K667" s="265"/>
      <c r="L667" s="270"/>
      <c r="M667" s="277"/>
      <c r="N667" s="277"/>
    </row>
    <row r="668" ht="15.65" spans="1:14">
      <c r="A668" s="266">
        <v>2130199</v>
      </c>
      <c r="B668" s="269" t="s">
        <v>633</v>
      </c>
      <c r="C668" s="265">
        <v>7221</v>
      </c>
      <c r="D668" s="265">
        <f t="shared" si="31"/>
        <v>1086</v>
      </c>
      <c r="E668" s="270"/>
      <c r="F668" s="270">
        <v>6135</v>
      </c>
      <c r="G668" s="270"/>
      <c r="H668" s="270"/>
      <c r="I668" s="270"/>
      <c r="J668" s="270"/>
      <c r="K668" s="265">
        <v>132</v>
      </c>
      <c r="L668" s="270">
        <v>1111</v>
      </c>
      <c r="M668" s="277"/>
      <c r="N668" s="277"/>
    </row>
    <row r="669" ht="15.65" spans="1:14">
      <c r="A669" s="266">
        <v>21302</v>
      </c>
      <c r="B669" s="267" t="s">
        <v>634</v>
      </c>
      <c r="C669" s="265">
        <f>SUM(C670:C689)</f>
        <v>1275</v>
      </c>
      <c r="D669" s="265">
        <f t="shared" si="31"/>
        <v>532.46</v>
      </c>
      <c r="E669" s="270"/>
      <c r="F669" s="270">
        <f>SUM(F670:F689)</f>
        <v>742.54</v>
      </c>
      <c r="G669" s="270"/>
      <c r="H669" s="270"/>
      <c r="I669" s="270"/>
      <c r="J669" s="270"/>
      <c r="K669" s="265">
        <f>SUM(K670:K689)</f>
        <v>978</v>
      </c>
      <c r="L669" s="270">
        <v>870</v>
      </c>
      <c r="M669" s="277">
        <f>C669/K669</f>
        <v>1.30368098159509</v>
      </c>
      <c r="N669" s="277">
        <f>C669/L669-1</f>
        <v>0.46551724137931</v>
      </c>
    </row>
    <row r="670" ht="15.65" spans="1:14">
      <c r="A670" s="266">
        <v>2130201</v>
      </c>
      <c r="B670" s="269" t="s">
        <v>124</v>
      </c>
      <c r="C670" s="265"/>
      <c r="D670" s="265"/>
      <c r="E670" s="270"/>
      <c r="F670" s="270"/>
      <c r="G670" s="270"/>
      <c r="H670" s="270"/>
      <c r="I670" s="270"/>
      <c r="J670" s="270"/>
      <c r="K670" s="265"/>
      <c r="L670" s="270"/>
      <c r="M670" s="277"/>
      <c r="N670" s="277"/>
    </row>
    <row r="671" ht="15.65" spans="1:14">
      <c r="A671" s="266">
        <v>2130202</v>
      </c>
      <c r="B671" s="269" t="s">
        <v>125</v>
      </c>
      <c r="C671" s="265"/>
      <c r="D671" s="265"/>
      <c r="E671" s="270"/>
      <c r="F671" s="270"/>
      <c r="G671" s="270"/>
      <c r="H671" s="270"/>
      <c r="I671" s="270"/>
      <c r="J671" s="270"/>
      <c r="K671" s="265"/>
      <c r="L671" s="270"/>
      <c r="M671" s="277"/>
      <c r="N671" s="277"/>
    </row>
    <row r="672" ht="15.65" spans="1:14">
      <c r="A672" s="266">
        <v>2130203</v>
      </c>
      <c r="B672" s="269" t="s">
        <v>126</v>
      </c>
      <c r="C672" s="265"/>
      <c r="D672" s="265"/>
      <c r="E672" s="270"/>
      <c r="F672" s="270"/>
      <c r="G672" s="270"/>
      <c r="H672" s="270"/>
      <c r="I672" s="270"/>
      <c r="J672" s="270"/>
      <c r="K672" s="265"/>
      <c r="L672" s="270">
        <v>0</v>
      </c>
      <c r="M672" s="277"/>
      <c r="N672" s="277"/>
    </row>
    <row r="673" ht="15.65" spans="1:14">
      <c r="A673" s="266">
        <v>2130204</v>
      </c>
      <c r="B673" s="269" t="s">
        <v>635</v>
      </c>
      <c r="C673" s="265">
        <v>150</v>
      </c>
      <c r="D673" s="265">
        <f t="shared" si="31"/>
        <v>150</v>
      </c>
      <c r="E673" s="270"/>
      <c r="F673" s="270"/>
      <c r="G673" s="270"/>
      <c r="H673" s="270"/>
      <c r="I673" s="270"/>
      <c r="J673" s="270"/>
      <c r="K673" s="265"/>
      <c r="L673" s="270">
        <v>119</v>
      </c>
      <c r="M673" s="277"/>
      <c r="N673" s="277">
        <f>C673/L673-1</f>
        <v>0.260504201680672</v>
      </c>
    </row>
    <row r="674" ht="15.65" spans="1:14">
      <c r="A674" s="266">
        <v>2130205</v>
      </c>
      <c r="B674" s="269" t="s">
        <v>636</v>
      </c>
      <c r="C674" s="265">
        <v>724</v>
      </c>
      <c r="D674" s="265">
        <f t="shared" si="31"/>
        <v>0</v>
      </c>
      <c r="E674" s="270"/>
      <c r="F674" s="270">
        <v>724</v>
      </c>
      <c r="G674" s="270"/>
      <c r="H674" s="270"/>
      <c r="I674" s="270"/>
      <c r="J674" s="270"/>
      <c r="K674" s="265">
        <v>614</v>
      </c>
      <c r="L674" s="270">
        <v>629</v>
      </c>
      <c r="M674" s="277">
        <f>C674/K674</f>
        <v>1.17915309446254</v>
      </c>
      <c r="N674" s="277">
        <f>C674/L674-1</f>
        <v>0.151033386327504</v>
      </c>
    </row>
    <row r="675" ht="15.65" spans="1:14">
      <c r="A675" s="266">
        <v>2130206</v>
      </c>
      <c r="B675" s="269" t="s">
        <v>637</v>
      </c>
      <c r="C675" s="265">
        <v>3</v>
      </c>
      <c r="D675" s="265">
        <f t="shared" si="31"/>
        <v>3</v>
      </c>
      <c r="E675" s="270"/>
      <c r="F675" s="270"/>
      <c r="G675" s="270"/>
      <c r="H675" s="270"/>
      <c r="I675" s="270"/>
      <c r="J675" s="270"/>
      <c r="K675" s="265">
        <v>5</v>
      </c>
      <c r="L675" s="270">
        <v>14</v>
      </c>
      <c r="M675" s="277">
        <f>C675/K675</f>
        <v>0.6</v>
      </c>
      <c r="N675" s="277">
        <f>C675/L675-1</f>
        <v>-0.785714285714286</v>
      </c>
    </row>
    <row r="676" ht="15.65" spans="1:14">
      <c r="A676" s="266">
        <v>2130207</v>
      </c>
      <c r="B676" s="269" t="s">
        <v>638</v>
      </c>
      <c r="C676" s="265">
        <v>3</v>
      </c>
      <c r="D676" s="265">
        <f t="shared" si="31"/>
        <v>0</v>
      </c>
      <c r="E676" s="270"/>
      <c r="F676" s="270">
        <v>3</v>
      </c>
      <c r="G676" s="270"/>
      <c r="H676" s="270"/>
      <c r="I676" s="270"/>
      <c r="J676" s="270"/>
      <c r="K676" s="265">
        <v>3</v>
      </c>
      <c r="L676" s="270">
        <v>8</v>
      </c>
      <c r="M676" s="277"/>
      <c r="N676" s="277">
        <f>C676/L676-1</f>
        <v>-0.625</v>
      </c>
    </row>
    <row r="677" ht="15.65" spans="1:14">
      <c r="A677" s="266">
        <v>2130208</v>
      </c>
      <c r="B677" s="269" t="s">
        <v>639</v>
      </c>
      <c r="C677" s="265">
        <v>0</v>
      </c>
      <c r="D677" s="265">
        <f t="shared" si="31"/>
        <v>0</v>
      </c>
      <c r="E677" s="270"/>
      <c r="F677" s="270"/>
      <c r="G677" s="270"/>
      <c r="H677" s="270"/>
      <c r="I677" s="270"/>
      <c r="J677" s="270"/>
      <c r="K677" s="265"/>
      <c r="L677" s="270">
        <v>0</v>
      </c>
      <c r="M677" s="277"/>
      <c r="N677" s="277"/>
    </row>
    <row r="678" ht="15.65" spans="1:14">
      <c r="A678" s="266">
        <v>2130209</v>
      </c>
      <c r="B678" s="269" t="s">
        <v>640</v>
      </c>
      <c r="C678" s="265">
        <v>9</v>
      </c>
      <c r="D678" s="265">
        <f t="shared" si="31"/>
        <v>0.460000000000001</v>
      </c>
      <c r="E678" s="270"/>
      <c r="F678" s="270">
        <v>8.54</v>
      </c>
      <c r="G678" s="270"/>
      <c r="H678" s="270"/>
      <c r="I678" s="270"/>
      <c r="J678" s="270"/>
      <c r="K678" s="265">
        <v>8</v>
      </c>
      <c r="L678" s="270">
        <v>9</v>
      </c>
      <c r="M678" s="277">
        <f>C678/K678</f>
        <v>1.125</v>
      </c>
      <c r="N678" s="277">
        <f>C678/L678-1</f>
        <v>0</v>
      </c>
    </row>
    <row r="679" ht="15.65" spans="1:14">
      <c r="A679" s="266">
        <v>2130210</v>
      </c>
      <c r="B679" s="269" t="s">
        <v>641</v>
      </c>
      <c r="C679" s="265"/>
      <c r="D679" s="265"/>
      <c r="E679" s="270"/>
      <c r="F679" s="270"/>
      <c r="G679" s="270"/>
      <c r="H679" s="270"/>
      <c r="I679" s="270"/>
      <c r="J679" s="270"/>
      <c r="K679" s="265"/>
      <c r="L679" s="270">
        <v>0</v>
      </c>
      <c r="M679" s="277"/>
      <c r="N679" s="277"/>
    </row>
    <row r="680" ht="15.65" spans="1:14">
      <c r="A680" s="266">
        <v>2130211</v>
      </c>
      <c r="B680" s="269" t="s">
        <v>642</v>
      </c>
      <c r="C680" s="265"/>
      <c r="D680" s="265"/>
      <c r="E680" s="270"/>
      <c r="F680" s="270"/>
      <c r="G680" s="270"/>
      <c r="H680" s="270"/>
      <c r="I680" s="270"/>
      <c r="J680" s="270"/>
      <c r="K680" s="265"/>
      <c r="L680" s="270">
        <v>0</v>
      </c>
      <c r="M680" s="277"/>
      <c r="N680" s="277"/>
    </row>
    <row r="681" ht="15.65" spans="1:14">
      <c r="A681" s="266">
        <v>2130212</v>
      </c>
      <c r="B681" s="269" t="s">
        <v>643</v>
      </c>
      <c r="C681" s="265"/>
      <c r="D681" s="265"/>
      <c r="E681" s="270"/>
      <c r="F681" s="270"/>
      <c r="G681" s="270"/>
      <c r="H681" s="270"/>
      <c r="I681" s="270"/>
      <c r="J681" s="270"/>
      <c r="K681" s="265"/>
      <c r="L681" s="270">
        <v>0</v>
      </c>
      <c r="M681" s="277"/>
      <c r="N681" s="277"/>
    </row>
    <row r="682" ht="15.65" spans="1:14">
      <c r="A682" s="266">
        <v>2130213</v>
      </c>
      <c r="B682" s="269" t="s">
        <v>644</v>
      </c>
      <c r="C682" s="265"/>
      <c r="D682" s="265"/>
      <c r="E682" s="270"/>
      <c r="F682" s="270"/>
      <c r="G682" s="270"/>
      <c r="H682" s="270"/>
      <c r="I682" s="270"/>
      <c r="J682" s="270"/>
      <c r="K682" s="265">
        <v>5</v>
      </c>
      <c r="L682" s="270">
        <v>0</v>
      </c>
      <c r="M682" s="277"/>
      <c r="N682" s="277"/>
    </row>
    <row r="683" ht="15.65" spans="1:14">
      <c r="A683" s="266">
        <v>2130216</v>
      </c>
      <c r="B683" s="269" t="s">
        <v>645</v>
      </c>
      <c r="C683" s="265">
        <v>3</v>
      </c>
      <c r="D683" s="265">
        <f t="shared" si="31"/>
        <v>3</v>
      </c>
      <c r="E683" s="270"/>
      <c r="F683" s="270"/>
      <c r="G683" s="270"/>
      <c r="H683" s="270"/>
      <c r="I683" s="270"/>
      <c r="J683" s="270"/>
      <c r="K683" s="265"/>
      <c r="L683" s="270">
        <v>5</v>
      </c>
      <c r="M683" s="277"/>
      <c r="N683" s="277">
        <f>C683/L683-1</f>
        <v>-0.4</v>
      </c>
    </row>
    <row r="684" ht="15.65" spans="1:14">
      <c r="A684" s="266">
        <v>2130217</v>
      </c>
      <c r="B684" s="269" t="s">
        <v>646</v>
      </c>
      <c r="C684" s="265">
        <v>0</v>
      </c>
      <c r="D684" s="265">
        <f t="shared" si="31"/>
        <v>0</v>
      </c>
      <c r="E684" s="270"/>
      <c r="F684" s="270"/>
      <c r="G684" s="270"/>
      <c r="H684" s="270"/>
      <c r="I684" s="270"/>
      <c r="J684" s="270"/>
      <c r="K684" s="265"/>
      <c r="L684" s="270">
        <v>0</v>
      </c>
      <c r="M684" s="277"/>
      <c r="N684" s="277"/>
    </row>
    <row r="685" ht="15.65" spans="1:14">
      <c r="A685" s="266">
        <v>2130218</v>
      </c>
      <c r="B685" s="269" t="s">
        <v>647</v>
      </c>
      <c r="C685" s="265">
        <v>20</v>
      </c>
      <c r="D685" s="265">
        <f t="shared" si="31"/>
        <v>20</v>
      </c>
      <c r="E685" s="270"/>
      <c r="F685" s="270"/>
      <c r="G685" s="270"/>
      <c r="H685" s="270"/>
      <c r="I685" s="270"/>
      <c r="J685" s="270"/>
      <c r="K685" s="265">
        <v>20</v>
      </c>
      <c r="L685" s="270"/>
      <c r="M685" s="277"/>
      <c r="N685" s="277"/>
    </row>
    <row r="686" ht="15.65" spans="1:14">
      <c r="A686" s="266">
        <v>2130223</v>
      </c>
      <c r="B686" s="269" t="s">
        <v>648</v>
      </c>
      <c r="C686" s="265"/>
      <c r="D686" s="265"/>
      <c r="E686" s="270"/>
      <c r="F686" s="270"/>
      <c r="G686" s="270"/>
      <c r="H686" s="270"/>
      <c r="I686" s="270"/>
      <c r="J686" s="270"/>
      <c r="K686" s="265"/>
      <c r="L686" s="270">
        <v>0</v>
      </c>
      <c r="M686" s="277"/>
      <c r="N686" s="277"/>
    </row>
    <row r="687" ht="15.65" spans="1:14">
      <c r="A687" s="266">
        <v>2130232</v>
      </c>
      <c r="B687" s="269" t="s">
        <v>649</v>
      </c>
      <c r="C687" s="265"/>
      <c r="D687" s="265"/>
      <c r="E687" s="270"/>
      <c r="F687" s="270"/>
      <c r="G687" s="270"/>
      <c r="H687" s="270"/>
      <c r="I687" s="270"/>
      <c r="J687" s="270"/>
      <c r="K687" s="265"/>
      <c r="L687" s="270"/>
      <c r="M687" s="277"/>
      <c r="N687" s="277"/>
    </row>
    <row r="688" ht="15.65" spans="1:14">
      <c r="A688" s="266">
        <v>2130234</v>
      </c>
      <c r="B688" s="269" t="s">
        <v>650</v>
      </c>
      <c r="C688" s="265">
        <v>2</v>
      </c>
      <c r="D688" s="265"/>
      <c r="E688" s="270"/>
      <c r="F688" s="270">
        <v>2</v>
      </c>
      <c r="G688" s="270"/>
      <c r="H688" s="270"/>
      <c r="I688" s="270"/>
      <c r="J688" s="270"/>
      <c r="K688" s="265"/>
      <c r="L688" s="270">
        <v>3</v>
      </c>
      <c r="M688" s="277"/>
      <c r="N688" s="277">
        <f>C688/L688-1</f>
        <v>-0.333333333333333</v>
      </c>
    </row>
    <row r="689" ht="15.65" spans="1:14">
      <c r="A689" s="266">
        <v>2130299</v>
      </c>
      <c r="B689" s="269" t="s">
        <v>651</v>
      </c>
      <c r="C689" s="265">
        <v>361</v>
      </c>
      <c r="D689" s="265">
        <f t="shared" si="31"/>
        <v>356</v>
      </c>
      <c r="E689" s="270"/>
      <c r="F689" s="270">
        <v>5</v>
      </c>
      <c r="G689" s="270"/>
      <c r="H689" s="270"/>
      <c r="I689" s="270"/>
      <c r="J689" s="270"/>
      <c r="K689" s="265">
        <v>323</v>
      </c>
      <c r="L689" s="270">
        <v>83</v>
      </c>
      <c r="M689" s="277">
        <f>C689/K689</f>
        <v>1.11764705882353</v>
      </c>
      <c r="N689" s="277"/>
    </row>
    <row r="690" ht="15.65" spans="1:14">
      <c r="A690" s="266">
        <v>21303</v>
      </c>
      <c r="B690" s="267" t="s">
        <v>652</v>
      </c>
      <c r="C690" s="265">
        <f>SUM(C691:C716)</f>
        <v>14935</v>
      </c>
      <c r="D690" s="265">
        <f t="shared" si="31"/>
        <v>1674.81</v>
      </c>
      <c r="E690" s="270"/>
      <c r="F690" s="270">
        <f>SUM(F691:F716)</f>
        <v>13260.19</v>
      </c>
      <c r="G690" s="270"/>
      <c r="H690" s="270"/>
      <c r="I690" s="270"/>
      <c r="J690" s="270"/>
      <c r="K690" s="265">
        <f>SUM(K691:K716)</f>
        <v>5362</v>
      </c>
      <c r="L690" s="270">
        <v>14470</v>
      </c>
      <c r="M690" s="277"/>
      <c r="N690" s="277">
        <f>C690/L690-1</f>
        <v>0.0321354526606772</v>
      </c>
    </row>
    <row r="691" ht="15.65" spans="1:14">
      <c r="A691" s="266">
        <v>2130301</v>
      </c>
      <c r="B691" s="269" t="s">
        <v>124</v>
      </c>
      <c r="C691" s="265">
        <v>219</v>
      </c>
      <c r="D691" s="265">
        <f t="shared" si="31"/>
        <v>219</v>
      </c>
      <c r="E691" s="270"/>
      <c r="F691" s="270"/>
      <c r="G691" s="270"/>
      <c r="H691" s="270"/>
      <c r="I691" s="270"/>
      <c r="J691" s="270"/>
      <c r="K691" s="265">
        <v>226</v>
      </c>
      <c r="L691" s="270">
        <v>215</v>
      </c>
      <c r="M691" s="277">
        <f>C691/K691</f>
        <v>0.969026548672566</v>
      </c>
      <c r="N691" s="277">
        <f>C691/L691-1</f>
        <v>0.0186046511627906</v>
      </c>
    </row>
    <row r="692" ht="15.65" spans="1:14">
      <c r="A692" s="266">
        <v>2130302</v>
      </c>
      <c r="B692" s="269" t="s">
        <v>125</v>
      </c>
      <c r="C692" s="265"/>
      <c r="D692" s="265">
        <f t="shared" ref="D692:D756" si="36">C692-E692-F692-G692-H692-I692-J692</f>
        <v>0</v>
      </c>
      <c r="E692" s="270"/>
      <c r="F692" s="270"/>
      <c r="G692" s="270"/>
      <c r="H692" s="270"/>
      <c r="I692" s="270"/>
      <c r="J692" s="270"/>
      <c r="K692" s="265"/>
      <c r="L692" s="270">
        <v>37</v>
      </c>
      <c r="M692" s="277"/>
      <c r="N692" s="277"/>
    </row>
    <row r="693" ht="15.65" spans="1:14">
      <c r="A693" s="266">
        <v>2130303</v>
      </c>
      <c r="B693" s="269" t="s">
        <v>126</v>
      </c>
      <c r="C693" s="265"/>
      <c r="D693" s="265">
        <f t="shared" si="36"/>
        <v>0</v>
      </c>
      <c r="E693" s="270"/>
      <c r="F693" s="270"/>
      <c r="G693" s="270"/>
      <c r="H693" s="270"/>
      <c r="I693" s="270"/>
      <c r="J693" s="270"/>
      <c r="K693" s="265"/>
      <c r="L693" s="270">
        <v>0</v>
      </c>
      <c r="M693" s="277"/>
      <c r="N693" s="277"/>
    </row>
    <row r="694" ht="15.65" spans="1:14">
      <c r="A694" s="266">
        <v>2130304</v>
      </c>
      <c r="B694" s="269" t="s">
        <v>653</v>
      </c>
      <c r="C694" s="265">
        <v>43</v>
      </c>
      <c r="D694" s="265">
        <f t="shared" si="36"/>
        <v>43</v>
      </c>
      <c r="E694" s="270"/>
      <c r="F694" s="270"/>
      <c r="G694" s="270"/>
      <c r="H694" s="270"/>
      <c r="I694" s="270"/>
      <c r="J694" s="270"/>
      <c r="K694" s="265">
        <v>48</v>
      </c>
      <c r="L694" s="270">
        <v>28</v>
      </c>
      <c r="M694" s="277">
        <f>C694/K694</f>
        <v>0.895833333333333</v>
      </c>
      <c r="N694" s="277">
        <f>C694/L694-1</f>
        <v>0.535714285714286</v>
      </c>
    </row>
    <row r="695" ht="15.65" spans="1:14">
      <c r="A695" s="266">
        <v>2130305</v>
      </c>
      <c r="B695" s="269" t="s">
        <v>654</v>
      </c>
      <c r="C695" s="265">
        <v>9141</v>
      </c>
      <c r="D695" s="265">
        <f t="shared" si="36"/>
        <v>478.6</v>
      </c>
      <c r="E695" s="270"/>
      <c r="F695" s="270">
        <v>8662.4</v>
      </c>
      <c r="G695" s="270"/>
      <c r="H695" s="270"/>
      <c r="I695" s="270"/>
      <c r="J695" s="270"/>
      <c r="K695" s="265">
        <v>3000</v>
      </c>
      <c r="L695" s="270">
        <v>10107</v>
      </c>
      <c r="M695" s="277"/>
      <c r="N695" s="277">
        <f>C695/L695-1</f>
        <v>-0.0955773226476699</v>
      </c>
    </row>
    <row r="696" ht="15.65" spans="1:14">
      <c r="A696" s="266">
        <v>2130306</v>
      </c>
      <c r="B696" s="269" t="s">
        <v>655</v>
      </c>
      <c r="C696" s="265">
        <v>57</v>
      </c>
      <c r="D696" s="265">
        <f t="shared" si="36"/>
        <v>9</v>
      </c>
      <c r="E696" s="270"/>
      <c r="F696" s="270">
        <v>48</v>
      </c>
      <c r="G696" s="270"/>
      <c r="H696" s="270"/>
      <c r="I696" s="270"/>
      <c r="J696" s="270"/>
      <c r="K696" s="265">
        <v>58</v>
      </c>
      <c r="L696" s="270">
        <v>40</v>
      </c>
      <c r="M696" s="277">
        <f>C696/K696</f>
        <v>0.982758620689655</v>
      </c>
      <c r="N696" s="277">
        <f>C696/L696-1</f>
        <v>0.425</v>
      </c>
    </row>
    <row r="697" ht="15.65" spans="1:14">
      <c r="A697" s="266">
        <v>2130307</v>
      </c>
      <c r="B697" s="269" t="s">
        <v>656</v>
      </c>
      <c r="C697" s="265">
        <v>0</v>
      </c>
      <c r="D697" s="265">
        <f t="shared" si="36"/>
        <v>0</v>
      </c>
      <c r="E697" s="270"/>
      <c r="F697" s="270"/>
      <c r="G697" s="270"/>
      <c r="H697" s="270"/>
      <c r="I697" s="270"/>
      <c r="J697" s="270"/>
      <c r="K697" s="265"/>
      <c r="L697" s="270">
        <v>0</v>
      </c>
      <c r="M697" s="277"/>
      <c r="N697" s="277"/>
    </row>
    <row r="698" ht="15.65" spans="1:14">
      <c r="A698" s="266">
        <v>2130308</v>
      </c>
      <c r="B698" s="269" t="s">
        <v>657</v>
      </c>
      <c r="C698" s="265">
        <v>40</v>
      </c>
      <c r="D698" s="265">
        <f t="shared" si="36"/>
        <v>40</v>
      </c>
      <c r="E698" s="270"/>
      <c r="F698" s="270"/>
      <c r="G698" s="270"/>
      <c r="H698" s="270"/>
      <c r="I698" s="270"/>
      <c r="J698" s="270"/>
      <c r="K698" s="265">
        <v>40</v>
      </c>
      <c r="L698" s="270">
        <v>70</v>
      </c>
      <c r="M698" s="277"/>
      <c r="N698" s="277">
        <f>C698/L698-1</f>
        <v>-0.428571428571429</v>
      </c>
    </row>
    <row r="699" ht="15.65" spans="1:14">
      <c r="A699" s="266">
        <v>2130309</v>
      </c>
      <c r="B699" s="269" t="s">
        <v>658</v>
      </c>
      <c r="C699" s="265"/>
      <c r="D699" s="265"/>
      <c r="E699" s="270"/>
      <c r="F699" s="270"/>
      <c r="G699" s="270"/>
      <c r="H699" s="270"/>
      <c r="I699" s="270"/>
      <c r="J699" s="270"/>
      <c r="K699" s="265"/>
      <c r="L699" s="270">
        <v>0</v>
      </c>
      <c r="M699" s="277"/>
      <c r="N699" s="277"/>
    </row>
    <row r="700" ht="15.65" spans="1:14">
      <c r="A700" s="266">
        <v>2130310</v>
      </c>
      <c r="B700" s="269" t="s">
        <v>659</v>
      </c>
      <c r="C700" s="265">
        <v>55</v>
      </c>
      <c r="D700" s="265">
        <f t="shared" si="36"/>
        <v>0</v>
      </c>
      <c r="E700" s="270"/>
      <c r="F700" s="270">
        <v>55</v>
      </c>
      <c r="G700" s="270"/>
      <c r="H700" s="270"/>
      <c r="I700" s="270"/>
      <c r="J700" s="270"/>
      <c r="K700" s="265"/>
      <c r="L700" s="270">
        <v>610</v>
      </c>
      <c r="M700" s="277"/>
      <c r="N700" s="277">
        <f>C700/L700-1</f>
        <v>-0.909836065573771</v>
      </c>
    </row>
    <row r="701" ht="15.65" spans="1:14">
      <c r="A701" s="266">
        <v>2130311</v>
      </c>
      <c r="B701" s="269" t="s">
        <v>660</v>
      </c>
      <c r="C701" s="265">
        <v>9</v>
      </c>
      <c r="D701" s="265">
        <f t="shared" si="36"/>
        <v>1.16</v>
      </c>
      <c r="E701" s="270"/>
      <c r="F701" s="270">
        <v>7.84</v>
      </c>
      <c r="G701" s="270"/>
      <c r="H701" s="270"/>
      <c r="I701" s="270"/>
      <c r="J701" s="270"/>
      <c r="K701" s="265">
        <v>1</v>
      </c>
      <c r="L701" s="270">
        <v>138</v>
      </c>
      <c r="M701" s="277"/>
      <c r="N701" s="277">
        <f>C701/L701-1</f>
        <v>-0.934782608695652</v>
      </c>
    </row>
    <row r="702" ht="15.65" spans="1:14">
      <c r="A702" s="266">
        <v>2130312</v>
      </c>
      <c r="B702" s="269" t="s">
        <v>661</v>
      </c>
      <c r="C702" s="265">
        <v>3</v>
      </c>
      <c r="D702" s="265">
        <f t="shared" si="36"/>
        <v>3</v>
      </c>
      <c r="E702" s="270"/>
      <c r="F702" s="270"/>
      <c r="G702" s="270"/>
      <c r="H702" s="270"/>
      <c r="I702" s="270"/>
      <c r="J702" s="270"/>
      <c r="K702" s="265">
        <v>3</v>
      </c>
      <c r="L702" s="270">
        <v>3</v>
      </c>
      <c r="M702" s="277"/>
      <c r="N702" s="277">
        <f>C702/L702-1</f>
        <v>0</v>
      </c>
    </row>
    <row r="703" ht="15.65" spans="1:14">
      <c r="A703" s="266">
        <v>2130313</v>
      </c>
      <c r="B703" s="269" t="s">
        <v>662</v>
      </c>
      <c r="C703" s="265"/>
      <c r="D703" s="265"/>
      <c r="E703" s="270"/>
      <c r="F703" s="270"/>
      <c r="G703" s="270"/>
      <c r="H703" s="270"/>
      <c r="I703" s="270"/>
      <c r="J703" s="270"/>
      <c r="K703" s="265"/>
      <c r="L703" s="270">
        <v>0</v>
      </c>
      <c r="M703" s="277"/>
      <c r="N703" s="277"/>
    </row>
    <row r="704" ht="15.65" spans="1:14">
      <c r="A704" s="266">
        <v>2130314</v>
      </c>
      <c r="B704" s="269" t="s">
        <v>663</v>
      </c>
      <c r="C704" s="265">
        <v>45</v>
      </c>
      <c r="D704" s="265">
        <f t="shared" si="36"/>
        <v>32</v>
      </c>
      <c r="E704" s="270"/>
      <c r="F704" s="270">
        <v>13</v>
      </c>
      <c r="G704" s="270"/>
      <c r="H704" s="270"/>
      <c r="I704" s="270"/>
      <c r="J704" s="270"/>
      <c r="K704" s="265">
        <v>38</v>
      </c>
      <c r="L704" s="270">
        <v>85</v>
      </c>
      <c r="M704" s="277">
        <f>C704/K704</f>
        <v>1.18421052631579</v>
      </c>
      <c r="N704" s="277">
        <f>C704/L704-1</f>
        <v>-0.470588235294118</v>
      </c>
    </row>
    <row r="705" ht="15.65" spans="1:14">
      <c r="A705" s="266">
        <v>2130315</v>
      </c>
      <c r="B705" s="269" t="s">
        <v>664</v>
      </c>
      <c r="C705" s="265">
        <v>29</v>
      </c>
      <c r="D705" s="265">
        <f t="shared" si="36"/>
        <v>29</v>
      </c>
      <c r="E705" s="270"/>
      <c r="F705" s="270"/>
      <c r="G705" s="270"/>
      <c r="H705" s="270"/>
      <c r="I705" s="270"/>
      <c r="J705" s="270"/>
      <c r="K705" s="265">
        <v>35</v>
      </c>
      <c r="L705" s="270">
        <v>65</v>
      </c>
      <c r="M705" s="277">
        <f>C705/K705</f>
        <v>0.828571428571429</v>
      </c>
      <c r="N705" s="277">
        <f>C705/L705-1</f>
        <v>-0.553846153846154</v>
      </c>
    </row>
    <row r="706" ht="15.65" spans="1:14">
      <c r="A706" s="266">
        <v>2130316</v>
      </c>
      <c r="B706" s="269" t="s">
        <v>665</v>
      </c>
      <c r="C706" s="265">
        <v>3287</v>
      </c>
      <c r="D706" s="265">
        <f t="shared" si="36"/>
        <v>6.5</v>
      </c>
      <c r="E706" s="270"/>
      <c r="F706" s="270">
        <v>3280.5</v>
      </c>
      <c r="G706" s="270"/>
      <c r="H706" s="270"/>
      <c r="I706" s="270"/>
      <c r="J706" s="270"/>
      <c r="K706" s="265">
        <v>1227</v>
      </c>
      <c r="L706" s="270">
        <v>926</v>
      </c>
      <c r="M706" s="277"/>
      <c r="N706" s="277"/>
    </row>
    <row r="707" ht="15.65" spans="1:14">
      <c r="A707" s="266">
        <v>2130317</v>
      </c>
      <c r="B707" s="269" t="s">
        <v>666</v>
      </c>
      <c r="C707" s="265"/>
      <c r="D707" s="265"/>
      <c r="E707" s="270"/>
      <c r="F707" s="270"/>
      <c r="G707" s="270"/>
      <c r="H707" s="270"/>
      <c r="I707" s="270"/>
      <c r="J707" s="270"/>
      <c r="K707" s="265"/>
      <c r="L707" s="270">
        <v>0</v>
      </c>
      <c r="M707" s="277"/>
      <c r="N707" s="277"/>
    </row>
    <row r="708" ht="15.65" spans="1:14">
      <c r="A708" s="266">
        <v>2130318</v>
      </c>
      <c r="B708" s="269" t="s">
        <v>667</v>
      </c>
      <c r="C708" s="265"/>
      <c r="D708" s="265"/>
      <c r="E708" s="270"/>
      <c r="F708" s="270"/>
      <c r="G708" s="270"/>
      <c r="H708" s="270"/>
      <c r="I708" s="270"/>
      <c r="J708" s="270"/>
      <c r="K708" s="265"/>
      <c r="L708" s="270">
        <v>0</v>
      </c>
      <c r="M708" s="277"/>
      <c r="N708" s="277"/>
    </row>
    <row r="709" ht="31.3" spans="1:14">
      <c r="A709" s="266">
        <v>2130321</v>
      </c>
      <c r="B709" s="269" t="s">
        <v>668</v>
      </c>
      <c r="C709" s="265"/>
      <c r="D709" s="265"/>
      <c r="E709" s="270"/>
      <c r="F709" s="270"/>
      <c r="G709" s="270"/>
      <c r="H709" s="270"/>
      <c r="I709" s="270"/>
      <c r="J709" s="270"/>
      <c r="K709" s="265"/>
      <c r="L709" s="270">
        <v>4</v>
      </c>
      <c r="M709" s="277"/>
      <c r="N709" s="277"/>
    </row>
    <row r="710" ht="15.65" spans="1:14">
      <c r="A710" s="266">
        <v>2130322</v>
      </c>
      <c r="B710" s="269" t="s">
        <v>669</v>
      </c>
      <c r="C710" s="265"/>
      <c r="D710" s="265"/>
      <c r="E710" s="270"/>
      <c r="F710" s="270"/>
      <c r="G710" s="270"/>
      <c r="H710" s="270"/>
      <c r="I710" s="270"/>
      <c r="J710" s="270"/>
      <c r="K710" s="265"/>
      <c r="L710" s="270">
        <v>0</v>
      </c>
      <c r="M710" s="277"/>
      <c r="N710" s="277"/>
    </row>
    <row r="711" ht="15.65" spans="1:14">
      <c r="A711" s="266">
        <v>2130331</v>
      </c>
      <c r="B711" s="269" t="s">
        <v>670</v>
      </c>
      <c r="C711" s="265"/>
      <c r="D711" s="265"/>
      <c r="E711" s="270"/>
      <c r="F711" s="270"/>
      <c r="G711" s="270"/>
      <c r="H711" s="270"/>
      <c r="I711" s="270"/>
      <c r="J711" s="270"/>
      <c r="K711" s="265"/>
      <c r="L711" s="270"/>
      <c r="M711" s="277"/>
      <c r="N711" s="277"/>
    </row>
    <row r="712" ht="15.65" spans="1:14">
      <c r="A712" s="266">
        <v>2130332</v>
      </c>
      <c r="B712" s="269" t="s">
        <v>671</v>
      </c>
      <c r="C712" s="265"/>
      <c r="D712" s="265"/>
      <c r="E712" s="270"/>
      <c r="F712" s="270"/>
      <c r="G712" s="270"/>
      <c r="H712" s="270"/>
      <c r="I712" s="270"/>
      <c r="J712" s="270"/>
      <c r="K712" s="265"/>
      <c r="L712" s="270">
        <v>0</v>
      </c>
      <c r="M712" s="277"/>
      <c r="N712" s="277"/>
    </row>
    <row r="713" ht="15.65" spans="1:14">
      <c r="A713" s="266">
        <v>2130333</v>
      </c>
      <c r="B713" s="269" t="s">
        <v>648</v>
      </c>
      <c r="C713" s="265">
        <v>5</v>
      </c>
      <c r="D713" s="265">
        <f t="shared" si="36"/>
        <v>5</v>
      </c>
      <c r="E713" s="270"/>
      <c r="F713" s="270"/>
      <c r="G713" s="270"/>
      <c r="H713" s="270"/>
      <c r="I713" s="270"/>
      <c r="J713" s="270"/>
      <c r="K713" s="265">
        <v>10</v>
      </c>
      <c r="L713" s="270">
        <v>10</v>
      </c>
      <c r="M713" s="277">
        <f>C713/K713</f>
        <v>0.5</v>
      </c>
      <c r="N713" s="277">
        <f>C713/L713-1</f>
        <v>-0.5</v>
      </c>
    </row>
    <row r="714" ht="15.65" spans="1:14">
      <c r="A714" s="266">
        <v>2130334</v>
      </c>
      <c r="B714" s="269" t="s">
        <v>672</v>
      </c>
      <c r="C714" s="265">
        <v>0</v>
      </c>
      <c r="D714" s="265">
        <f t="shared" si="36"/>
        <v>0</v>
      </c>
      <c r="E714" s="270"/>
      <c r="F714" s="270"/>
      <c r="G714" s="270"/>
      <c r="H714" s="270"/>
      <c r="I714" s="270"/>
      <c r="J714" s="270"/>
      <c r="K714" s="265">
        <v>60</v>
      </c>
      <c r="L714" s="270">
        <v>0</v>
      </c>
      <c r="M714" s="277"/>
      <c r="N714" s="277"/>
    </row>
    <row r="715" ht="15.65" spans="1:14">
      <c r="A715" s="266">
        <v>2130335</v>
      </c>
      <c r="B715" s="269" t="s">
        <v>673</v>
      </c>
      <c r="C715" s="265">
        <v>771</v>
      </c>
      <c r="D715" s="265">
        <f t="shared" si="36"/>
        <v>27.95</v>
      </c>
      <c r="E715" s="270"/>
      <c r="F715" s="270">
        <v>743.05</v>
      </c>
      <c r="G715" s="270"/>
      <c r="H715" s="270"/>
      <c r="I715" s="270"/>
      <c r="J715" s="270"/>
      <c r="K715" s="265"/>
      <c r="L715" s="270">
        <v>741</v>
      </c>
      <c r="M715" s="277"/>
      <c r="N715" s="277">
        <f>C715/L715-1</f>
        <v>0.0404858299595141</v>
      </c>
    </row>
    <row r="716" ht="15.65" spans="1:14">
      <c r="A716" s="266">
        <v>2130399</v>
      </c>
      <c r="B716" s="269" t="s">
        <v>674</v>
      </c>
      <c r="C716" s="265">
        <v>1231</v>
      </c>
      <c r="D716" s="265">
        <f t="shared" si="36"/>
        <v>780.6</v>
      </c>
      <c r="E716" s="270"/>
      <c r="F716" s="270">
        <v>450.4</v>
      </c>
      <c r="G716" s="270"/>
      <c r="H716" s="270"/>
      <c r="I716" s="270"/>
      <c r="J716" s="270"/>
      <c r="K716" s="265">
        <v>616</v>
      </c>
      <c r="L716" s="270">
        <v>1391</v>
      </c>
      <c r="M716" s="277"/>
      <c r="N716" s="277">
        <f>C716/L716-1</f>
        <v>-0.115025161754134</v>
      </c>
    </row>
    <row r="717" ht="15.65" spans="1:14">
      <c r="A717" s="266">
        <v>21305</v>
      </c>
      <c r="B717" s="267" t="s">
        <v>675</v>
      </c>
      <c r="C717" s="265">
        <f>SUM(C718:C727)</f>
        <v>456</v>
      </c>
      <c r="D717" s="265">
        <f t="shared" si="36"/>
        <v>308.46</v>
      </c>
      <c r="E717" s="270">
        <f t="shared" ref="D717:I717" si="37">SUM(E718:E727)</f>
        <v>5</v>
      </c>
      <c r="F717" s="270">
        <f t="shared" si="37"/>
        <v>10.54</v>
      </c>
      <c r="G717" s="270"/>
      <c r="H717" s="270"/>
      <c r="I717" s="270">
        <f t="shared" si="37"/>
        <v>132</v>
      </c>
      <c r="J717" s="270"/>
      <c r="K717" s="265">
        <f>SUM(K718:K727)</f>
        <v>543</v>
      </c>
      <c r="L717" s="270">
        <v>60</v>
      </c>
      <c r="M717" s="277">
        <f>C717/K717</f>
        <v>0.839779005524862</v>
      </c>
      <c r="N717" s="277"/>
    </row>
    <row r="718" ht="15.65" spans="1:14">
      <c r="A718" s="266">
        <v>2130501</v>
      </c>
      <c r="B718" s="269" t="s">
        <v>124</v>
      </c>
      <c r="C718" s="265">
        <v>0</v>
      </c>
      <c r="D718" s="265">
        <f t="shared" si="36"/>
        <v>0</v>
      </c>
      <c r="E718" s="270"/>
      <c r="F718" s="270"/>
      <c r="G718" s="270"/>
      <c r="H718" s="270"/>
      <c r="I718" s="270"/>
      <c r="J718" s="270"/>
      <c r="K718" s="265"/>
      <c r="L718" s="270"/>
      <c r="M718" s="277"/>
      <c r="N718" s="277"/>
    </row>
    <row r="719" ht="15.65" spans="1:14">
      <c r="A719" s="266">
        <v>2130502</v>
      </c>
      <c r="B719" s="269" t="s">
        <v>125</v>
      </c>
      <c r="C719" s="265">
        <v>179</v>
      </c>
      <c r="D719" s="265">
        <f t="shared" si="36"/>
        <v>174</v>
      </c>
      <c r="E719" s="270">
        <v>5</v>
      </c>
      <c r="F719" s="270"/>
      <c r="G719" s="270"/>
      <c r="H719" s="270"/>
      <c r="I719" s="270"/>
      <c r="J719" s="270"/>
      <c r="K719" s="265"/>
      <c r="L719" s="270"/>
      <c r="M719" s="277"/>
      <c r="N719" s="277"/>
    </row>
    <row r="720" ht="15.65" spans="1:14">
      <c r="A720" s="266">
        <v>2130503</v>
      </c>
      <c r="B720" s="269" t="s">
        <v>126</v>
      </c>
      <c r="C720" s="265"/>
      <c r="D720" s="265"/>
      <c r="E720" s="270"/>
      <c r="F720" s="270"/>
      <c r="G720" s="270"/>
      <c r="H720" s="270"/>
      <c r="I720" s="270"/>
      <c r="J720" s="270"/>
      <c r="K720" s="265"/>
      <c r="L720" s="270"/>
      <c r="M720" s="277"/>
      <c r="N720" s="277"/>
    </row>
    <row r="721" ht="15.65" spans="1:14">
      <c r="A721" s="266">
        <v>2130504</v>
      </c>
      <c r="B721" s="269" t="s">
        <v>676</v>
      </c>
      <c r="C721" s="265"/>
      <c r="D721" s="265"/>
      <c r="E721" s="270"/>
      <c r="F721" s="270"/>
      <c r="G721" s="270"/>
      <c r="H721" s="270"/>
      <c r="I721" s="270"/>
      <c r="J721" s="270"/>
      <c r="K721" s="265"/>
      <c r="L721" s="270"/>
      <c r="M721" s="277"/>
      <c r="N721" s="277"/>
    </row>
    <row r="722" ht="15.65" spans="1:14">
      <c r="A722" s="266">
        <v>2130505</v>
      </c>
      <c r="B722" s="269" t="s">
        <v>677</v>
      </c>
      <c r="C722" s="265">
        <v>70</v>
      </c>
      <c r="D722" s="265">
        <f t="shared" si="36"/>
        <v>70</v>
      </c>
      <c r="E722" s="270"/>
      <c r="F722" s="270"/>
      <c r="G722" s="270"/>
      <c r="H722" s="270"/>
      <c r="I722" s="270"/>
      <c r="J722" s="270"/>
      <c r="K722" s="265">
        <v>100</v>
      </c>
      <c r="L722" s="270"/>
      <c r="M722" s="277">
        <f>C722/K722</f>
        <v>0.7</v>
      </c>
      <c r="N722" s="277"/>
    </row>
    <row r="723" ht="15.65" spans="1:14">
      <c r="A723" s="266">
        <v>2130506</v>
      </c>
      <c r="B723" s="269" t="s">
        <v>678</v>
      </c>
      <c r="C723" s="265"/>
      <c r="D723" s="265"/>
      <c r="E723" s="270"/>
      <c r="F723" s="270"/>
      <c r="G723" s="270"/>
      <c r="H723" s="270"/>
      <c r="I723" s="270"/>
      <c r="J723" s="270"/>
      <c r="K723" s="265"/>
      <c r="L723" s="270"/>
      <c r="M723" s="277"/>
      <c r="N723" s="277"/>
    </row>
    <row r="724" ht="15.65" spans="1:14">
      <c r="A724" s="266">
        <v>2130507</v>
      </c>
      <c r="B724" s="269" t="s">
        <v>679</v>
      </c>
      <c r="C724" s="265"/>
      <c r="D724" s="265"/>
      <c r="E724" s="270"/>
      <c r="F724" s="270"/>
      <c r="G724" s="270"/>
      <c r="H724" s="270"/>
      <c r="I724" s="270"/>
      <c r="J724" s="270"/>
      <c r="K724" s="265"/>
      <c r="L724" s="270"/>
      <c r="M724" s="277"/>
      <c r="N724" s="277"/>
    </row>
    <row r="725" ht="15.65" spans="1:14">
      <c r="A725" s="266">
        <v>2130508</v>
      </c>
      <c r="B725" s="269" t="s">
        <v>680</v>
      </c>
      <c r="C725" s="265"/>
      <c r="D725" s="265"/>
      <c r="E725" s="270"/>
      <c r="F725" s="270"/>
      <c r="G725" s="270"/>
      <c r="H725" s="270"/>
      <c r="I725" s="270"/>
      <c r="J725" s="270"/>
      <c r="K725" s="265"/>
      <c r="L725" s="270"/>
      <c r="M725" s="277"/>
      <c r="N725" s="277"/>
    </row>
    <row r="726" ht="15.65" spans="1:14">
      <c r="A726" s="266">
        <v>2130550</v>
      </c>
      <c r="B726" s="269" t="s">
        <v>681</v>
      </c>
      <c r="C726" s="265">
        <v>62</v>
      </c>
      <c r="D726" s="265">
        <f t="shared" si="36"/>
        <v>62</v>
      </c>
      <c r="E726" s="270"/>
      <c r="F726" s="270"/>
      <c r="G726" s="270"/>
      <c r="H726" s="270"/>
      <c r="I726" s="270"/>
      <c r="J726" s="270"/>
      <c r="K726" s="265"/>
      <c r="L726" s="270"/>
      <c r="M726" s="277"/>
      <c r="N726" s="277"/>
    </row>
    <row r="727" ht="15.65" spans="1:14">
      <c r="A727" s="266">
        <v>2130599</v>
      </c>
      <c r="B727" s="269" t="s">
        <v>682</v>
      </c>
      <c r="C727" s="265">
        <v>145</v>
      </c>
      <c r="D727" s="265">
        <f t="shared" si="36"/>
        <v>2.46000000000001</v>
      </c>
      <c r="E727" s="270"/>
      <c r="F727" s="270">
        <v>10.54</v>
      </c>
      <c r="G727" s="270"/>
      <c r="H727" s="270"/>
      <c r="I727" s="270">
        <v>132</v>
      </c>
      <c r="J727" s="270"/>
      <c r="K727" s="265">
        <v>443</v>
      </c>
      <c r="L727" s="270">
        <v>60</v>
      </c>
      <c r="M727" s="277">
        <f>C727/K727</f>
        <v>0.327313769751693</v>
      </c>
      <c r="N727" s="277">
        <f>C727/L727-1</f>
        <v>1.41666666666667</v>
      </c>
    </row>
    <row r="728" ht="15.65" spans="1:14">
      <c r="A728" s="266">
        <v>21306</v>
      </c>
      <c r="B728" s="267" t="s">
        <v>683</v>
      </c>
      <c r="C728" s="265">
        <v>247</v>
      </c>
      <c r="D728" s="265">
        <f t="shared" si="36"/>
        <v>167</v>
      </c>
      <c r="E728" s="270"/>
      <c r="F728" s="270">
        <f>SUM(F729:F733)</f>
        <v>80</v>
      </c>
      <c r="G728" s="270"/>
      <c r="H728" s="270"/>
      <c r="I728" s="270"/>
      <c r="J728" s="270"/>
      <c r="K728" s="265">
        <v>193</v>
      </c>
      <c r="L728" s="270">
        <v>1327</v>
      </c>
      <c r="M728" s="277">
        <f>C728/K728</f>
        <v>1.27979274611399</v>
      </c>
      <c r="N728" s="277">
        <f>C728/L728-1</f>
        <v>-0.81386586284853</v>
      </c>
    </row>
    <row r="729" ht="15.65" spans="1:14">
      <c r="A729" s="266">
        <v>2130601</v>
      </c>
      <c r="B729" s="269" t="s">
        <v>337</v>
      </c>
      <c r="C729" s="265">
        <v>167</v>
      </c>
      <c r="D729" s="265">
        <f t="shared" si="36"/>
        <v>167</v>
      </c>
      <c r="E729" s="270"/>
      <c r="F729" s="270"/>
      <c r="G729" s="270"/>
      <c r="H729" s="270"/>
      <c r="I729" s="270"/>
      <c r="J729" s="270"/>
      <c r="K729" s="265">
        <v>193</v>
      </c>
      <c r="L729" s="270">
        <v>188</v>
      </c>
      <c r="M729" s="277">
        <f>C729/K729</f>
        <v>0.865284974093264</v>
      </c>
      <c r="N729" s="277">
        <f>C729/L729-1</f>
        <v>-0.111702127659574</v>
      </c>
    </row>
    <row r="730" ht="15.65" spans="1:14">
      <c r="A730" s="266">
        <v>2130602</v>
      </c>
      <c r="B730" s="269" t="s">
        <v>684</v>
      </c>
      <c r="C730" s="265"/>
      <c r="D730" s="265"/>
      <c r="E730" s="270"/>
      <c r="F730" s="270"/>
      <c r="G730" s="270"/>
      <c r="H730" s="270"/>
      <c r="I730" s="270"/>
      <c r="J730" s="270"/>
      <c r="K730" s="265"/>
      <c r="L730" s="270">
        <v>660</v>
      </c>
      <c r="M730" s="277"/>
      <c r="N730" s="277"/>
    </row>
    <row r="731" ht="15.65" spans="1:14">
      <c r="A731" s="266">
        <v>2130603</v>
      </c>
      <c r="B731" s="269" t="s">
        <v>685</v>
      </c>
      <c r="C731" s="265">
        <v>60</v>
      </c>
      <c r="D731" s="265"/>
      <c r="E731" s="270"/>
      <c r="F731" s="270">
        <v>60</v>
      </c>
      <c r="G731" s="270"/>
      <c r="H731" s="270"/>
      <c r="I731" s="270"/>
      <c r="J731" s="270"/>
      <c r="K731" s="265"/>
      <c r="L731" s="270">
        <v>449</v>
      </c>
      <c r="M731" s="277"/>
      <c r="N731" s="277">
        <f>C731/L731-1</f>
        <v>-0.866369710467706</v>
      </c>
    </row>
    <row r="732" ht="15.65" spans="1:14">
      <c r="A732" s="266">
        <v>2130604</v>
      </c>
      <c r="B732" s="269" t="s">
        <v>686</v>
      </c>
      <c r="C732" s="265"/>
      <c r="D732" s="265"/>
      <c r="E732" s="270"/>
      <c r="F732" s="286"/>
      <c r="G732" s="270"/>
      <c r="H732" s="270"/>
      <c r="I732" s="270"/>
      <c r="J732" s="270"/>
      <c r="K732" s="265"/>
      <c r="L732" s="270">
        <v>0</v>
      </c>
      <c r="M732" s="277"/>
      <c r="N732" s="277"/>
    </row>
    <row r="733" ht="15.65" spans="1:14">
      <c r="A733" s="266">
        <v>2130699</v>
      </c>
      <c r="B733" s="269" t="s">
        <v>687</v>
      </c>
      <c r="C733" s="265">
        <v>20</v>
      </c>
      <c r="D733" s="265"/>
      <c r="E733" s="270"/>
      <c r="F733" s="286">
        <v>20</v>
      </c>
      <c r="G733" s="270"/>
      <c r="H733" s="270"/>
      <c r="I733" s="270"/>
      <c r="J733" s="270"/>
      <c r="K733" s="265"/>
      <c r="L733" s="270">
        <v>30</v>
      </c>
      <c r="M733" s="277"/>
      <c r="N733" s="277">
        <f>C733/L733-1</f>
        <v>-0.333333333333333</v>
      </c>
    </row>
    <row r="734" ht="15.65" spans="1:14">
      <c r="A734" s="266">
        <v>21307</v>
      </c>
      <c r="B734" s="267" t="s">
        <v>688</v>
      </c>
      <c r="C734" s="265">
        <v>1531</v>
      </c>
      <c r="D734" s="286">
        <f>SUM(D735:D740)</f>
        <v>31</v>
      </c>
      <c r="E734" s="286">
        <f>SUM(E735:E740)</f>
        <v>842</v>
      </c>
      <c r="F734" s="286">
        <f>SUM(F735:F740)</f>
        <v>658</v>
      </c>
      <c r="G734" s="270"/>
      <c r="H734" s="270"/>
      <c r="I734" s="270"/>
      <c r="J734" s="270"/>
      <c r="K734" s="265">
        <f>SUM(K735:K740)</f>
        <v>908</v>
      </c>
      <c r="L734" s="270">
        <v>1557</v>
      </c>
      <c r="M734" s="277"/>
      <c r="N734" s="277">
        <f>C734/L734-1</f>
        <v>-0.01669877970456</v>
      </c>
    </row>
    <row r="735" ht="15.65" spans="1:14">
      <c r="A735" s="282">
        <v>2130701</v>
      </c>
      <c r="B735" s="269" t="s">
        <v>689</v>
      </c>
      <c r="C735" s="265">
        <v>659</v>
      </c>
      <c r="D735" s="265"/>
      <c r="E735" s="270">
        <v>659</v>
      </c>
      <c r="F735" s="286"/>
      <c r="G735" s="270"/>
      <c r="H735" s="270"/>
      <c r="I735" s="270"/>
      <c r="J735" s="270"/>
      <c r="K735" s="265">
        <v>378</v>
      </c>
      <c r="L735" s="270">
        <v>1173</v>
      </c>
      <c r="M735" s="277"/>
      <c r="N735" s="277">
        <f>C735/L735-1</f>
        <v>-0.438192668371696</v>
      </c>
    </row>
    <row r="736" ht="15.65" spans="1:14">
      <c r="A736" s="266">
        <v>2130704</v>
      </c>
      <c r="B736" s="269" t="s">
        <v>690</v>
      </c>
      <c r="C736" s="265"/>
      <c r="D736" s="265"/>
      <c r="E736" s="270"/>
      <c r="F736" s="286"/>
      <c r="G736" s="270"/>
      <c r="H736" s="270"/>
      <c r="I736" s="270"/>
      <c r="J736" s="270"/>
      <c r="K736" s="265"/>
      <c r="L736" s="270">
        <v>0</v>
      </c>
      <c r="M736" s="277"/>
      <c r="N736" s="277"/>
    </row>
    <row r="737" ht="31.3" spans="1:14">
      <c r="A737" s="266">
        <v>2130705</v>
      </c>
      <c r="B737" s="269" t="s">
        <v>691</v>
      </c>
      <c r="C737" s="265">
        <v>31</v>
      </c>
      <c r="D737" s="265">
        <f t="shared" si="36"/>
        <v>31</v>
      </c>
      <c r="E737" s="270"/>
      <c r="F737" s="286"/>
      <c r="G737" s="270"/>
      <c r="H737" s="270"/>
      <c r="I737" s="270"/>
      <c r="J737" s="270"/>
      <c r="K737" s="265"/>
      <c r="L737" s="270">
        <v>33</v>
      </c>
      <c r="M737" s="277"/>
      <c r="N737" s="277">
        <f>C737/L737-1</f>
        <v>-0.0606060606060606</v>
      </c>
    </row>
    <row r="738" ht="15.65" spans="1:14">
      <c r="A738" s="266">
        <v>2130706</v>
      </c>
      <c r="B738" s="269" t="s">
        <v>692</v>
      </c>
      <c r="C738" s="265">
        <v>281</v>
      </c>
      <c r="D738" s="265"/>
      <c r="E738" s="270"/>
      <c r="F738" s="270">
        <v>281</v>
      </c>
      <c r="G738" s="270"/>
      <c r="H738" s="270"/>
      <c r="I738" s="270"/>
      <c r="J738" s="270"/>
      <c r="K738" s="265"/>
      <c r="L738" s="270">
        <v>301</v>
      </c>
      <c r="M738" s="277"/>
      <c r="N738" s="277">
        <f>C738/L738-1</f>
        <v>-0.0664451827242525</v>
      </c>
    </row>
    <row r="739" ht="15.65" spans="1:14">
      <c r="A739" s="266">
        <v>2130707</v>
      </c>
      <c r="B739" s="269" t="s">
        <v>693</v>
      </c>
      <c r="C739" s="265">
        <v>530</v>
      </c>
      <c r="D739" s="265"/>
      <c r="E739" s="270">
        <v>183</v>
      </c>
      <c r="F739" s="270">
        <v>347</v>
      </c>
      <c r="G739" s="270"/>
      <c r="H739" s="270"/>
      <c r="I739" s="270"/>
      <c r="J739" s="270"/>
      <c r="K739" s="265">
        <v>530</v>
      </c>
      <c r="L739" s="270">
        <v>50</v>
      </c>
      <c r="M739" s="277"/>
      <c r="N739" s="277"/>
    </row>
    <row r="740" ht="15.65" spans="1:14">
      <c r="A740" s="266">
        <v>2130799</v>
      </c>
      <c r="B740" s="269" t="s">
        <v>694</v>
      </c>
      <c r="C740" s="265">
        <v>30</v>
      </c>
      <c r="D740" s="265"/>
      <c r="E740" s="270"/>
      <c r="F740" s="270">
        <v>30</v>
      </c>
      <c r="G740" s="270"/>
      <c r="H740" s="270"/>
      <c r="I740" s="270"/>
      <c r="J740" s="270"/>
      <c r="K740" s="265"/>
      <c r="L740" s="270">
        <v>0</v>
      </c>
      <c r="M740" s="277"/>
      <c r="N740" s="277"/>
    </row>
    <row r="741" ht="15.65" spans="1:14">
      <c r="A741" s="266">
        <v>21308</v>
      </c>
      <c r="B741" s="267" t="s">
        <v>695</v>
      </c>
      <c r="C741" s="265">
        <v>708</v>
      </c>
      <c r="D741" s="265"/>
      <c r="E741" s="270"/>
      <c r="F741" s="270">
        <f>SUM(F742:F745)</f>
        <v>708.051</v>
      </c>
      <c r="G741" s="270"/>
      <c r="H741" s="270"/>
      <c r="I741" s="270"/>
      <c r="J741" s="270"/>
      <c r="K741" s="265">
        <v>700</v>
      </c>
      <c r="L741" s="270">
        <v>1126</v>
      </c>
      <c r="M741" s="277">
        <f>C741/K741</f>
        <v>1.01142857142857</v>
      </c>
      <c r="N741" s="277">
        <f>C741/L741-1</f>
        <v>-0.371225577264654</v>
      </c>
    </row>
    <row r="742" ht="15.65" spans="1:14">
      <c r="A742" s="266">
        <v>2130802</v>
      </c>
      <c r="B742" s="269" t="s">
        <v>696</v>
      </c>
      <c r="C742" s="265">
        <v>7</v>
      </c>
      <c r="D742" s="265"/>
      <c r="E742" s="270"/>
      <c r="F742" s="270">
        <v>6.63</v>
      </c>
      <c r="G742" s="270"/>
      <c r="H742" s="270"/>
      <c r="I742" s="270"/>
      <c r="J742" s="270"/>
      <c r="K742" s="265"/>
      <c r="L742" s="270"/>
      <c r="M742" s="277"/>
      <c r="N742" s="277"/>
    </row>
    <row r="743" ht="15.65" spans="1:14">
      <c r="A743" s="266">
        <v>2130803</v>
      </c>
      <c r="B743" s="269" t="s">
        <v>697</v>
      </c>
      <c r="C743" s="265">
        <v>1</v>
      </c>
      <c r="D743" s="265"/>
      <c r="E743" s="270"/>
      <c r="F743" s="270">
        <v>1.421</v>
      </c>
      <c r="G743" s="270"/>
      <c r="H743" s="270"/>
      <c r="I743" s="270"/>
      <c r="J743" s="270"/>
      <c r="K743" s="265"/>
      <c r="L743" s="270">
        <v>2</v>
      </c>
      <c r="M743" s="277"/>
      <c r="N743" s="277">
        <f>C743/L743-1</f>
        <v>-0.5</v>
      </c>
    </row>
    <row r="744" ht="15.65" spans="1:14">
      <c r="A744" s="266">
        <v>2130804</v>
      </c>
      <c r="B744" s="269" t="s">
        <v>698</v>
      </c>
      <c r="C744" s="265">
        <v>700</v>
      </c>
      <c r="D744" s="265"/>
      <c r="E744" s="270"/>
      <c r="F744" s="270">
        <v>700</v>
      </c>
      <c r="G744" s="270"/>
      <c r="H744" s="270"/>
      <c r="I744" s="270"/>
      <c r="J744" s="270"/>
      <c r="K744" s="265">
        <v>700</v>
      </c>
      <c r="L744" s="270">
        <v>1082</v>
      </c>
      <c r="M744" s="277"/>
      <c r="N744" s="277">
        <f>C744/L744-1</f>
        <v>-0.353049907578558</v>
      </c>
    </row>
    <row r="745" ht="15.65" spans="1:14">
      <c r="A745" s="266">
        <v>2130899</v>
      </c>
      <c r="B745" s="269" t="s">
        <v>699</v>
      </c>
      <c r="C745" s="265"/>
      <c r="D745" s="265"/>
      <c r="E745" s="270"/>
      <c r="F745" s="270"/>
      <c r="G745" s="270"/>
      <c r="H745" s="270"/>
      <c r="I745" s="270"/>
      <c r="J745" s="270"/>
      <c r="K745" s="265"/>
      <c r="L745" s="270">
        <v>42</v>
      </c>
      <c r="M745" s="277"/>
      <c r="N745" s="277"/>
    </row>
    <row r="746" ht="15.65" spans="1:14">
      <c r="A746" s="266">
        <v>21399</v>
      </c>
      <c r="B746" s="267" t="s">
        <v>700</v>
      </c>
      <c r="C746" s="265">
        <v>718</v>
      </c>
      <c r="D746" s="265"/>
      <c r="E746" s="270"/>
      <c r="F746" s="270">
        <f>SUM(F747:F748)</f>
        <v>718.4</v>
      </c>
      <c r="G746" s="270"/>
      <c r="H746" s="270"/>
      <c r="I746" s="270"/>
      <c r="J746" s="270"/>
      <c r="K746" s="265">
        <v>477</v>
      </c>
      <c r="L746" s="270">
        <v>2043</v>
      </c>
      <c r="M746" s="277">
        <f>C746/K746</f>
        <v>1.50524109014675</v>
      </c>
      <c r="N746" s="277">
        <f>C746/L746-1</f>
        <v>-0.648556045031816</v>
      </c>
    </row>
    <row r="747" ht="15.65" spans="1:14">
      <c r="A747" s="266">
        <v>2139901</v>
      </c>
      <c r="B747" s="269" t="s">
        <v>701</v>
      </c>
      <c r="C747" s="265"/>
      <c r="D747" s="265"/>
      <c r="E747" s="270"/>
      <c r="F747" s="270"/>
      <c r="G747" s="270"/>
      <c r="H747" s="270"/>
      <c r="I747" s="270"/>
      <c r="J747" s="270"/>
      <c r="K747" s="265">
        <v>3</v>
      </c>
      <c r="L747" s="270">
        <v>3</v>
      </c>
      <c r="M747" s="277"/>
      <c r="N747" s="277"/>
    </row>
    <row r="748" ht="15.65" spans="1:14">
      <c r="A748" s="266">
        <v>2139999</v>
      </c>
      <c r="B748" s="269" t="s">
        <v>702</v>
      </c>
      <c r="C748" s="265">
        <v>718</v>
      </c>
      <c r="D748" s="265"/>
      <c r="E748" s="270"/>
      <c r="F748" s="270">
        <v>718.4</v>
      </c>
      <c r="G748" s="270"/>
      <c r="H748" s="270"/>
      <c r="I748" s="270"/>
      <c r="J748" s="270"/>
      <c r="K748" s="265">
        <v>474</v>
      </c>
      <c r="L748" s="270">
        <v>2040</v>
      </c>
      <c r="M748" s="277">
        <f>C748/K748</f>
        <v>1.51476793248945</v>
      </c>
      <c r="N748" s="277">
        <f>C748/L748-1</f>
        <v>-0.648039215686274</v>
      </c>
    </row>
    <row r="749" s="247" customFormat="1" ht="15.65" spans="1:14">
      <c r="A749" s="266">
        <v>214</v>
      </c>
      <c r="B749" s="267" t="s">
        <v>703</v>
      </c>
      <c r="C749" s="265">
        <f>C750+C770+C772+C776+C778</f>
        <v>2277</v>
      </c>
      <c r="D749" s="265">
        <f t="shared" si="36"/>
        <v>1625.89</v>
      </c>
      <c r="E749" s="270">
        <f>E750+E770+E772+E776+E778</f>
        <v>105</v>
      </c>
      <c r="F749" s="270">
        <f>F750+F770+F772</f>
        <v>546.11</v>
      </c>
      <c r="G749" s="270"/>
      <c r="H749" s="270"/>
      <c r="I749" s="270"/>
      <c r="J749" s="270"/>
      <c r="K749" s="265">
        <f>K750+K776</f>
        <v>1448</v>
      </c>
      <c r="L749" s="270">
        <v>1791</v>
      </c>
      <c r="M749" s="277"/>
      <c r="N749" s="277">
        <f>C749/L749-1</f>
        <v>0.271356783919598</v>
      </c>
    </row>
    <row r="750" ht="15.65" spans="1:14">
      <c r="A750" s="266">
        <v>21401</v>
      </c>
      <c r="B750" s="267" t="s">
        <v>704</v>
      </c>
      <c r="C750" s="265">
        <f>SUM(C751:C769)</f>
        <v>2021</v>
      </c>
      <c r="D750" s="265">
        <f t="shared" si="36"/>
        <v>1369.89</v>
      </c>
      <c r="E750" s="270">
        <f>SUM(E751:E769)</f>
        <v>105</v>
      </c>
      <c r="F750" s="270">
        <f>SUM(F751:F769)</f>
        <v>546.11</v>
      </c>
      <c r="G750" s="270"/>
      <c r="H750" s="270"/>
      <c r="I750" s="270"/>
      <c r="J750" s="270"/>
      <c r="K750" s="265">
        <f>SUM(K751:K769)</f>
        <v>1440</v>
      </c>
      <c r="L750" s="270">
        <v>1751</v>
      </c>
      <c r="M750" s="277">
        <f>C750/K750</f>
        <v>1.40347222222222</v>
      </c>
      <c r="N750" s="277">
        <f>C750/L750-1</f>
        <v>0.154197601370645</v>
      </c>
    </row>
    <row r="751" ht="15.65" spans="1:14">
      <c r="A751" s="266">
        <v>2140101</v>
      </c>
      <c r="B751" s="269" t="s">
        <v>124</v>
      </c>
      <c r="C751" s="265">
        <v>186</v>
      </c>
      <c r="D751" s="265">
        <f t="shared" si="36"/>
        <v>186</v>
      </c>
      <c r="E751" s="270"/>
      <c r="F751" s="270"/>
      <c r="G751" s="270"/>
      <c r="H751" s="270"/>
      <c r="I751" s="270"/>
      <c r="J751" s="270"/>
      <c r="K751" s="265">
        <v>181</v>
      </c>
      <c r="L751" s="270">
        <v>167</v>
      </c>
      <c r="M751" s="277">
        <f>C751/K751</f>
        <v>1.02762430939227</v>
      </c>
      <c r="N751" s="277">
        <f>C751/L751-1</f>
        <v>0.11377245508982</v>
      </c>
    </row>
    <row r="752" ht="15.65" spans="1:14">
      <c r="A752" s="266">
        <v>2140102</v>
      </c>
      <c r="B752" s="269" t="s">
        <v>125</v>
      </c>
      <c r="C752" s="265">
        <v>29</v>
      </c>
      <c r="D752" s="265">
        <f t="shared" si="36"/>
        <v>29</v>
      </c>
      <c r="E752" s="270"/>
      <c r="F752" s="270"/>
      <c r="G752" s="270"/>
      <c r="H752" s="270"/>
      <c r="I752" s="270"/>
      <c r="J752" s="270"/>
      <c r="K752" s="265"/>
      <c r="L752" s="270">
        <v>307</v>
      </c>
      <c r="M752" s="277"/>
      <c r="N752" s="277">
        <f>C752/L752-1</f>
        <v>-0.905537459283388</v>
      </c>
    </row>
    <row r="753" ht="15.65" spans="1:14">
      <c r="A753" s="266">
        <v>2140103</v>
      </c>
      <c r="B753" s="269" t="s">
        <v>126</v>
      </c>
      <c r="C753" s="265"/>
      <c r="D753" s="265">
        <f t="shared" si="36"/>
        <v>0</v>
      </c>
      <c r="E753" s="270"/>
      <c r="F753" s="270"/>
      <c r="G753" s="270"/>
      <c r="H753" s="270"/>
      <c r="I753" s="270"/>
      <c r="J753" s="270"/>
      <c r="K753" s="265"/>
      <c r="L753" s="270">
        <v>0</v>
      </c>
      <c r="M753" s="277"/>
      <c r="N753" s="277"/>
    </row>
    <row r="754" ht="15.65" spans="1:14">
      <c r="A754" s="266">
        <v>2140104</v>
      </c>
      <c r="B754" s="269" t="s">
        <v>705</v>
      </c>
      <c r="C754" s="265">
        <v>448</v>
      </c>
      <c r="D754" s="265">
        <f t="shared" si="36"/>
        <v>99.51</v>
      </c>
      <c r="E754" s="270"/>
      <c r="F754" s="270">
        <v>348.49</v>
      </c>
      <c r="G754" s="270"/>
      <c r="H754" s="270"/>
      <c r="I754" s="270"/>
      <c r="J754" s="270"/>
      <c r="K754" s="265"/>
      <c r="L754" s="270"/>
      <c r="M754" s="277"/>
      <c r="N754" s="277"/>
    </row>
    <row r="755" ht="15.65" spans="1:14">
      <c r="A755" s="266">
        <v>2140105</v>
      </c>
      <c r="B755" s="269" t="s">
        <v>706</v>
      </c>
      <c r="C755" s="265"/>
      <c r="D755" s="265">
        <f t="shared" si="36"/>
        <v>0</v>
      </c>
      <c r="E755" s="270"/>
      <c r="F755" s="270"/>
      <c r="G755" s="270"/>
      <c r="H755" s="270"/>
      <c r="I755" s="270"/>
      <c r="J755" s="270"/>
      <c r="K755" s="265"/>
      <c r="L755" s="270">
        <v>169</v>
      </c>
      <c r="M755" s="277"/>
      <c r="N755" s="277"/>
    </row>
    <row r="756" ht="15.65" spans="1:14">
      <c r="A756" s="266">
        <v>2140106</v>
      </c>
      <c r="B756" s="269" t="s">
        <v>707</v>
      </c>
      <c r="C756" s="265">
        <v>282</v>
      </c>
      <c r="D756" s="265">
        <f t="shared" si="36"/>
        <v>84.38</v>
      </c>
      <c r="E756" s="270"/>
      <c r="F756" s="270">
        <v>197.62</v>
      </c>
      <c r="G756" s="270"/>
      <c r="H756" s="270"/>
      <c r="I756" s="270"/>
      <c r="J756" s="270"/>
      <c r="K756" s="265">
        <v>283</v>
      </c>
      <c r="L756" s="270">
        <v>303</v>
      </c>
      <c r="M756" s="277">
        <f>C756/K756</f>
        <v>0.996466431095406</v>
      </c>
      <c r="N756" s="277">
        <f>C756/L756-1</f>
        <v>-0.0693069306930693</v>
      </c>
    </row>
    <row r="757" ht="15.65" spans="1:14">
      <c r="A757" s="266">
        <v>2140107</v>
      </c>
      <c r="B757" s="269" t="s">
        <v>708</v>
      </c>
      <c r="C757" s="265"/>
      <c r="D757" s="265"/>
      <c r="E757" s="270"/>
      <c r="F757" s="270"/>
      <c r="G757" s="270"/>
      <c r="H757" s="270"/>
      <c r="I757" s="270"/>
      <c r="J757" s="270"/>
      <c r="K757" s="265"/>
      <c r="L757" s="270"/>
      <c r="M757" s="277"/>
      <c r="N757" s="277"/>
    </row>
    <row r="758" ht="15.65" spans="1:14">
      <c r="A758" s="266">
        <v>2140108</v>
      </c>
      <c r="B758" s="269" t="s">
        <v>709</v>
      </c>
      <c r="C758" s="265"/>
      <c r="D758" s="265"/>
      <c r="E758" s="270"/>
      <c r="F758" s="270"/>
      <c r="G758" s="270"/>
      <c r="H758" s="270"/>
      <c r="I758" s="270"/>
      <c r="J758" s="270"/>
      <c r="K758" s="265"/>
      <c r="L758" s="270"/>
      <c r="M758" s="277"/>
      <c r="N758" s="277"/>
    </row>
    <row r="759" ht="15.65" spans="1:14">
      <c r="A759" s="266">
        <v>2140109</v>
      </c>
      <c r="B759" s="269" t="s">
        <v>710</v>
      </c>
      <c r="C759" s="265"/>
      <c r="D759" s="265"/>
      <c r="E759" s="270"/>
      <c r="F759" s="270"/>
      <c r="G759" s="270"/>
      <c r="H759" s="270"/>
      <c r="I759" s="270"/>
      <c r="J759" s="270"/>
      <c r="K759" s="265"/>
      <c r="L759" s="270"/>
      <c r="M759" s="277"/>
      <c r="N759" s="277"/>
    </row>
    <row r="760" ht="15.65" spans="1:14">
      <c r="A760" s="266">
        <v>2140110</v>
      </c>
      <c r="B760" s="269" t="s">
        <v>711</v>
      </c>
      <c r="C760" s="265"/>
      <c r="D760" s="265"/>
      <c r="E760" s="270"/>
      <c r="F760" s="270"/>
      <c r="G760" s="270"/>
      <c r="H760" s="270"/>
      <c r="I760" s="270"/>
      <c r="J760" s="270"/>
      <c r="K760" s="265"/>
      <c r="L760" s="270">
        <v>0</v>
      </c>
      <c r="M760" s="277"/>
      <c r="N760" s="277"/>
    </row>
    <row r="761" ht="15.65" spans="1:14">
      <c r="A761" s="266">
        <v>2140111</v>
      </c>
      <c r="B761" s="269" t="s">
        <v>712</v>
      </c>
      <c r="C761" s="265"/>
      <c r="D761" s="265"/>
      <c r="E761" s="270"/>
      <c r="F761" s="270"/>
      <c r="G761" s="270"/>
      <c r="H761" s="270"/>
      <c r="I761" s="270"/>
      <c r="J761" s="270"/>
      <c r="K761" s="265"/>
      <c r="L761" s="270">
        <v>0</v>
      </c>
      <c r="M761" s="277"/>
      <c r="N761" s="277"/>
    </row>
    <row r="762" ht="15.65" spans="1:14">
      <c r="A762" s="266">
        <v>2140112</v>
      </c>
      <c r="B762" s="269" t="s">
        <v>713</v>
      </c>
      <c r="C762" s="265">
        <v>259</v>
      </c>
      <c r="D762" s="265">
        <f>C762-E762-F762-G762-H762-I762-J762</f>
        <v>259</v>
      </c>
      <c r="E762" s="270"/>
      <c r="F762" s="270"/>
      <c r="G762" s="270"/>
      <c r="H762" s="270"/>
      <c r="I762" s="270"/>
      <c r="J762" s="270"/>
      <c r="K762" s="265">
        <v>259</v>
      </c>
      <c r="L762" s="270">
        <v>364</v>
      </c>
      <c r="M762" s="277"/>
      <c r="N762" s="277">
        <f>C762/L762-1</f>
        <v>-0.288461538461538</v>
      </c>
    </row>
    <row r="763" ht="15.65" spans="1:14">
      <c r="A763" s="266">
        <v>2140113</v>
      </c>
      <c r="B763" s="269" t="s">
        <v>714</v>
      </c>
      <c r="C763" s="265"/>
      <c r="D763" s="265">
        <f>C763-E763-F763-G763-H763-I763-J763</f>
        <v>0</v>
      </c>
      <c r="E763" s="270"/>
      <c r="F763" s="270"/>
      <c r="G763" s="270"/>
      <c r="H763" s="270"/>
      <c r="I763" s="270"/>
      <c r="J763" s="270"/>
      <c r="K763" s="265">
        <v>20</v>
      </c>
      <c r="L763" s="270"/>
      <c r="M763" s="277"/>
      <c r="N763" s="277"/>
    </row>
    <row r="764" ht="15.65" spans="1:14">
      <c r="A764" s="266">
        <v>2140114</v>
      </c>
      <c r="B764" s="269" t="s">
        <v>715</v>
      </c>
      <c r="C764" s="265">
        <v>20</v>
      </c>
      <c r="D764" s="265">
        <f>C764-E764-F764-G764-H764-I764-J764</f>
        <v>20</v>
      </c>
      <c r="E764" s="270"/>
      <c r="F764" s="270"/>
      <c r="G764" s="270"/>
      <c r="H764" s="270"/>
      <c r="I764" s="270"/>
      <c r="J764" s="270"/>
      <c r="K764" s="265"/>
      <c r="L764" s="270">
        <v>0</v>
      </c>
      <c r="M764" s="277"/>
      <c r="N764" s="277"/>
    </row>
    <row r="765" ht="15.65" spans="1:14">
      <c r="A765" s="266">
        <v>2140122</v>
      </c>
      <c r="B765" s="269" t="s">
        <v>716</v>
      </c>
      <c r="C765" s="265"/>
      <c r="D765" s="265"/>
      <c r="E765" s="270"/>
      <c r="F765" s="270"/>
      <c r="G765" s="270"/>
      <c r="H765" s="270"/>
      <c r="I765" s="270"/>
      <c r="J765" s="270"/>
      <c r="K765" s="265"/>
      <c r="L765" s="270">
        <v>0</v>
      </c>
      <c r="M765" s="277"/>
      <c r="N765" s="277"/>
    </row>
    <row r="766" ht="15.65" spans="1:14">
      <c r="A766" s="266">
        <v>2140136</v>
      </c>
      <c r="B766" s="269" t="s">
        <v>717</v>
      </c>
      <c r="C766" s="265"/>
      <c r="D766" s="265"/>
      <c r="E766" s="270"/>
      <c r="F766" s="270"/>
      <c r="G766" s="270"/>
      <c r="H766" s="270"/>
      <c r="I766" s="270"/>
      <c r="J766" s="270"/>
      <c r="K766" s="265"/>
      <c r="L766" s="270">
        <v>0</v>
      </c>
      <c r="M766" s="277"/>
      <c r="N766" s="277"/>
    </row>
    <row r="767" ht="15.65" spans="1:14">
      <c r="A767" s="266">
        <v>2140138</v>
      </c>
      <c r="B767" s="269" t="s">
        <v>718</v>
      </c>
      <c r="C767" s="265"/>
      <c r="D767" s="265"/>
      <c r="E767" s="270"/>
      <c r="F767" s="270"/>
      <c r="G767" s="270"/>
      <c r="H767" s="270"/>
      <c r="I767" s="270"/>
      <c r="J767" s="270"/>
      <c r="K767" s="265"/>
      <c r="L767" s="270">
        <v>0</v>
      </c>
      <c r="M767" s="277"/>
      <c r="N767" s="277"/>
    </row>
    <row r="768" ht="31.3" spans="1:14">
      <c r="A768" s="266">
        <v>2140139</v>
      </c>
      <c r="B768" s="269" t="s">
        <v>719</v>
      </c>
      <c r="C768" s="265"/>
      <c r="D768" s="265"/>
      <c r="E768" s="270"/>
      <c r="F768" s="270"/>
      <c r="G768" s="270"/>
      <c r="H768" s="270"/>
      <c r="I768" s="270"/>
      <c r="J768" s="270"/>
      <c r="K768" s="265"/>
      <c r="L768" s="270">
        <v>0</v>
      </c>
      <c r="M768" s="277"/>
      <c r="N768" s="277"/>
    </row>
    <row r="769" ht="15.65" spans="1:14">
      <c r="A769" s="266">
        <v>2140199</v>
      </c>
      <c r="B769" s="269" t="s">
        <v>720</v>
      </c>
      <c r="C769" s="265">
        <v>797</v>
      </c>
      <c r="D769" s="265">
        <f>C769-E769-F769-G769-H769-I769-J769</f>
        <v>692</v>
      </c>
      <c r="E769" s="270">
        <v>105</v>
      </c>
      <c r="F769" s="270"/>
      <c r="G769" s="270"/>
      <c r="H769" s="270"/>
      <c r="I769" s="270"/>
      <c r="J769" s="270"/>
      <c r="K769" s="265">
        <v>697</v>
      </c>
      <c r="L769" s="270">
        <v>441</v>
      </c>
      <c r="M769" s="277">
        <f>C769/K769</f>
        <v>1.14347202295552</v>
      </c>
      <c r="N769" s="277">
        <f>C769/L769-1</f>
        <v>0.807256235827664</v>
      </c>
    </row>
    <row r="770" ht="15.65" spans="1:14">
      <c r="A770" s="266">
        <v>21403</v>
      </c>
      <c r="B770" s="267" t="s">
        <v>721</v>
      </c>
      <c r="C770" s="265"/>
      <c r="D770" s="265"/>
      <c r="E770" s="270"/>
      <c r="F770" s="270"/>
      <c r="G770" s="270"/>
      <c r="H770" s="270"/>
      <c r="I770" s="270"/>
      <c r="J770" s="270"/>
      <c r="K770" s="265"/>
      <c r="L770" s="270">
        <v>0</v>
      </c>
      <c r="M770" s="277"/>
      <c r="N770" s="277"/>
    </row>
    <row r="771" ht="15.65" spans="1:14">
      <c r="A771" s="266">
        <v>2140307</v>
      </c>
      <c r="B771" s="269" t="s">
        <v>722</v>
      </c>
      <c r="C771" s="265"/>
      <c r="D771" s="265"/>
      <c r="E771" s="270"/>
      <c r="F771" s="270"/>
      <c r="G771" s="270"/>
      <c r="H771" s="270"/>
      <c r="I771" s="270"/>
      <c r="J771" s="270"/>
      <c r="K771" s="265"/>
      <c r="L771" s="270">
        <v>0</v>
      </c>
      <c r="M771" s="277"/>
      <c r="N771" s="277"/>
    </row>
    <row r="772" ht="31.3" spans="1:14">
      <c r="A772" s="266">
        <v>21404</v>
      </c>
      <c r="B772" s="267" t="s">
        <v>723</v>
      </c>
      <c r="C772" s="265"/>
      <c r="D772" s="265"/>
      <c r="E772" s="270"/>
      <c r="F772" s="270"/>
      <c r="G772" s="270"/>
      <c r="H772" s="270"/>
      <c r="I772" s="270"/>
      <c r="J772" s="270"/>
      <c r="K772" s="265"/>
      <c r="L772" s="270">
        <v>12</v>
      </c>
      <c r="M772" s="277"/>
      <c r="N772" s="277"/>
    </row>
    <row r="773" ht="15.65" spans="1:14">
      <c r="A773" s="266">
        <v>2140401</v>
      </c>
      <c r="B773" s="269" t="s">
        <v>724</v>
      </c>
      <c r="C773" s="265"/>
      <c r="D773" s="265"/>
      <c r="E773" s="270"/>
      <c r="F773" s="270"/>
      <c r="G773" s="270"/>
      <c r="H773" s="270"/>
      <c r="I773" s="270"/>
      <c r="J773" s="270"/>
      <c r="K773" s="265"/>
      <c r="L773" s="270">
        <v>0</v>
      </c>
      <c r="M773" s="277"/>
      <c r="N773" s="277"/>
    </row>
    <row r="774" ht="15.65" spans="1:14">
      <c r="A774" s="266">
        <v>2140402</v>
      </c>
      <c r="B774" s="269" t="s">
        <v>725</v>
      </c>
      <c r="C774" s="265"/>
      <c r="D774" s="265"/>
      <c r="E774" s="270"/>
      <c r="F774" s="270"/>
      <c r="G774" s="270"/>
      <c r="H774" s="270"/>
      <c r="I774" s="270"/>
      <c r="J774" s="270"/>
      <c r="K774" s="265"/>
      <c r="L774" s="270">
        <v>12</v>
      </c>
      <c r="M774" s="277"/>
      <c r="N774" s="277"/>
    </row>
    <row r="775" ht="15.65" spans="1:14">
      <c r="A775" s="266">
        <v>2140403</v>
      </c>
      <c r="B775" s="269" t="s">
        <v>726</v>
      </c>
      <c r="C775" s="265"/>
      <c r="D775" s="265"/>
      <c r="E775" s="270"/>
      <c r="F775" s="270"/>
      <c r="G775" s="270"/>
      <c r="H775" s="270"/>
      <c r="I775" s="270"/>
      <c r="J775" s="270"/>
      <c r="K775" s="265"/>
      <c r="L775" s="270">
        <v>0</v>
      </c>
      <c r="M775" s="277"/>
      <c r="N775" s="277"/>
    </row>
    <row r="776" ht="15.65" spans="1:14">
      <c r="A776" s="266">
        <v>21405</v>
      </c>
      <c r="B776" s="267" t="s">
        <v>727</v>
      </c>
      <c r="C776" s="265">
        <v>8</v>
      </c>
      <c r="D776" s="265">
        <f t="shared" ref="D776:D783" si="38">C776-E776-F776-G776-H776-I776-J776</f>
        <v>8</v>
      </c>
      <c r="E776" s="270"/>
      <c r="F776" s="270"/>
      <c r="G776" s="270"/>
      <c r="H776" s="270"/>
      <c r="I776" s="270"/>
      <c r="J776" s="270"/>
      <c r="K776" s="265">
        <v>8</v>
      </c>
      <c r="L776" s="270">
        <v>8</v>
      </c>
      <c r="M776" s="277"/>
      <c r="N776" s="277">
        <f>C776/L776-1</f>
        <v>0</v>
      </c>
    </row>
    <row r="777" ht="15.65" spans="1:14">
      <c r="A777" s="266">
        <v>2140501</v>
      </c>
      <c r="B777" s="269" t="s">
        <v>124</v>
      </c>
      <c r="C777" s="265">
        <v>8</v>
      </c>
      <c r="D777" s="265">
        <f t="shared" si="38"/>
        <v>8</v>
      </c>
      <c r="E777" s="270"/>
      <c r="F777" s="270"/>
      <c r="G777" s="270"/>
      <c r="H777" s="270"/>
      <c r="I777" s="270"/>
      <c r="J777" s="270"/>
      <c r="K777" s="265">
        <v>8</v>
      </c>
      <c r="L777" s="270">
        <v>8</v>
      </c>
      <c r="M777" s="277"/>
      <c r="N777" s="277">
        <f>C777/L777-1</f>
        <v>0</v>
      </c>
    </row>
    <row r="778" ht="15.65" spans="1:14">
      <c r="A778" s="266">
        <v>21499</v>
      </c>
      <c r="B778" s="267" t="s">
        <v>728</v>
      </c>
      <c r="C778" s="265">
        <v>248</v>
      </c>
      <c r="D778" s="265">
        <f t="shared" si="38"/>
        <v>248</v>
      </c>
      <c r="E778" s="270"/>
      <c r="F778" s="270"/>
      <c r="G778" s="270"/>
      <c r="H778" s="270"/>
      <c r="I778" s="270"/>
      <c r="J778" s="270"/>
      <c r="K778" s="265"/>
      <c r="L778" s="270">
        <v>20</v>
      </c>
      <c r="M778" s="277"/>
      <c r="N778" s="277"/>
    </row>
    <row r="779" ht="15.65" spans="1:14">
      <c r="A779" s="266">
        <v>2149901</v>
      </c>
      <c r="B779" s="269" t="s">
        <v>729</v>
      </c>
      <c r="C779" s="265">
        <v>0</v>
      </c>
      <c r="D779" s="265">
        <f t="shared" si="38"/>
        <v>0</v>
      </c>
      <c r="E779" s="270"/>
      <c r="F779" s="270"/>
      <c r="G779" s="270"/>
      <c r="H779" s="270"/>
      <c r="I779" s="270"/>
      <c r="J779" s="270"/>
      <c r="K779" s="265"/>
      <c r="L779" s="270">
        <v>20</v>
      </c>
      <c r="M779" s="277"/>
      <c r="N779" s="277"/>
    </row>
    <row r="780" ht="15.65" spans="1:14">
      <c r="A780" s="266">
        <v>2149999</v>
      </c>
      <c r="B780" s="269" t="s">
        <v>730</v>
      </c>
      <c r="C780" s="265">
        <v>248</v>
      </c>
      <c r="D780" s="265">
        <f t="shared" si="38"/>
        <v>248</v>
      </c>
      <c r="E780" s="270"/>
      <c r="F780" s="270"/>
      <c r="G780" s="270"/>
      <c r="H780" s="270"/>
      <c r="I780" s="270"/>
      <c r="J780" s="270"/>
      <c r="K780" s="265"/>
      <c r="L780" s="270">
        <v>0</v>
      </c>
      <c r="M780" s="277"/>
      <c r="N780" s="277"/>
    </row>
    <row r="781" s="247" customFormat="1" ht="15.65" spans="1:14">
      <c r="A781" s="266">
        <v>215</v>
      </c>
      <c r="B781" s="267" t="s">
        <v>731</v>
      </c>
      <c r="C781" s="265">
        <f>C782+C787+C795+C804+C811+C818</f>
        <v>3967</v>
      </c>
      <c r="D781" s="265">
        <f t="shared" si="38"/>
        <v>2043</v>
      </c>
      <c r="E781" s="270"/>
      <c r="F781" s="270">
        <f t="shared" ref="D781:K781" si="39">F782+F787+F795+F804+F811+F818</f>
        <v>1110</v>
      </c>
      <c r="G781" s="270"/>
      <c r="H781" s="270"/>
      <c r="I781" s="270">
        <f t="shared" si="39"/>
        <v>814</v>
      </c>
      <c r="J781" s="270">
        <f t="shared" si="39"/>
        <v>0</v>
      </c>
      <c r="K781" s="265">
        <f t="shared" si="39"/>
        <v>2250</v>
      </c>
      <c r="L781" s="270">
        <v>6189</v>
      </c>
      <c r="M781" s="277"/>
      <c r="N781" s="277">
        <f>C781/L781-1</f>
        <v>-0.359024074971724</v>
      </c>
    </row>
    <row r="782" ht="15.65" spans="1:14">
      <c r="A782" s="266">
        <v>21502</v>
      </c>
      <c r="B782" s="267" t="s">
        <v>732</v>
      </c>
      <c r="C782" s="265">
        <v>128</v>
      </c>
      <c r="D782" s="265">
        <f t="shared" si="38"/>
        <v>8</v>
      </c>
      <c r="E782" s="270"/>
      <c r="F782" s="270">
        <f>SUM(F783:F786)</f>
        <v>120</v>
      </c>
      <c r="G782" s="270"/>
      <c r="H782" s="270"/>
      <c r="I782" s="270"/>
      <c r="J782" s="270"/>
      <c r="K782" s="265">
        <v>20</v>
      </c>
      <c r="L782" s="270">
        <v>758</v>
      </c>
      <c r="M782" s="277"/>
      <c r="N782" s="277">
        <f>C782/L782-1</f>
        <v>-0.8311345646438</v>
      </c>
    </row>
    <row r="783" ht="15.65" spans="1:14">
      <c r="A783" s="266">
        <v>2150201</v>
      </c>
      <c r="B783" s="269" t="s">
        <v>124</v>
      </c>
      <c r="C783" s="265">
        <v>8</v>
      </c>
      <c r="D783" s="265">
        <f t="shared" si="38"/>
        <v>8</v>
      </c>
      <c r="E783" s="270"/>
      <c r="F783" s="270"/>
      <c r="G783" s="270"/>
      <c r="H783" s="270"/>
      <c r="I783" s="270"/>
      <c r="J783" s="270"/>
      <c r="K783" s="265">
        <v>20</v>
      </c>
      <c r="L783" s="270">
        <v>8</v>
      </c>
      <c r="M783" s="277">
        <f>C783/K783</f>
        <v>0.4</v>
      </c>
      <c r="N783" s="277">
        <f>C783/L783-1</f>
        <v>0</v>
      </c>
    </row>
    <row r="784" ht="15.65" spans="1:14">
      <c r="A784" s="266">
        <v>2150202</v>
      </c>
      <c r="B784" s="269" t="s">
        <v>125</v>
      </c>
      <c r="C784" s="265"/>
      <c r="D784" s="265"/>
      <c r="E784" s="270"/>
      <c r="F784" s="270"/>
      <c r="G784" s="270"/>
      <c r="H784" s="270"/>
      <c r="I784" s="270"/>
      <c r="J784" s="270"/>
      <c r="K784" s="265"/>
      <c r="L784" s="270">
        <v>2</v>
      </c>
      <c r="M784" s="277"/>
      <c r="N784" s="277"/>
    </row>
    <row r="785" ht="15.65" spans="1:14">
      <c r="A785" s="266">
        <v>2150215</v>
      </c>
      <c r="B785" s="269" t="s">
        <v>733</v>
      </c>
      <c r="C785" s="265"/>
      <c r="D785" s="265"/>
      <c r="E785" s="270"/>
      <c r="F785" s="270"/>
      <c r="G785" s="270"/>
      <c r="H785" s="270"/>
      <c r="I785" s="270"/>
      <c r="J785" s="270"/>
      <c r="K785" s="265"/>
      <c r="L785" s="270">
        <v>0</v>
      </c>
      <c r="M785" s="277"/>
      <c r="N785" s="277"/>
    </row>
    <row r="786" ht="15.65" spans="1:14">
      <c r="A786" s="266">
        <v>2150299</v>
      </c>
      <c r="B786" s="269" t="s">
        <v>734</v>
      </c>
      <c r="C786" s="265">
        <v>120</v>
      </c>
      <c r="D786" s="265"/>
      <c r="E786" s="270"/>
      <c r="F786" s="270">
        <v>120</v>
      </c>
      <c r="G786" s="270"/>
      <c r="H786" s="270"/>
      <c r="I786" s="270"/>
      <c r="J786" s="270"/>
      <c r="K786" s="265"/>
      <c r="L786" s="270">
        <v>748</v>
      </c>
      <c r="M786" s="277"/>
      <c r="N786" s="277">
        <f>C786/L786-1</f>
        <v>-0.839572192513369</v>
      </c>
    </row>
    <row r="787" ht="15.65" spans="1:14">
      <c r="A787" s="266">
        <v>21505</v>
      </c>
      <c r="B787" s="267" t="s">
        <v>735</v>
      </c>
      <c r="C787" s="265">
        <v>990</v>
      </c>
      <c r="D787" s="265"/>
      <c r="E787" s="270"/>
      <c r="F787" s="270">
        <f>SUM(F788:F794)</f>
        <v>990</v>
      </c>
      <c r="G787" s="270"/>
      <c r="H787" s="270"/>
      <c r="I787" s="270"/>
      <c r="J787" s="270"/>
      <c r="K787" s="265">
        <f>SUM(K788:K794)</f>
        <v>408</v>
      </c>
      <c r="L787" s="270">
        <v>38</v>
      </c>
      <c r="M787" s="277"/>
      <c r="N787" s="277"/>
    </row>
    <row r="788" ht="15.65" spans="1:14">
      <c r="A788" s="266">
        <v>2150501</v>
      </c>
      <c r="B788" s="269" t="s">
        <v>124</v>
      </c>
      <c r="C788" s="265"/>
      <c r="D788" s="265"/>
      <c r="E788" s="270"/>
      <c r="F788" s="270"/>
      <c r="G788" s="270"/>
      <c r="H788" s="270"/>
      <c r="I788" s="270"/>
      <c r="J788" s="270"/>
      <c r="K788" s="265">
        <v>8</v>
      </c>
      <c r="L788" s="270">
        <v>8</v>
      </c>
      <c r="M788" s="277"/>
      <c r="N788" s="277"/>
    </row>
    <row r="789" ht="15.65" spans="1:14">
      <c r="A789" s="266">
        <v>2150502</v>
      </c>
      <c r="B789" s="269" t="s">
        <v>125</v>
      </c>
      <c r="C789" s="265"/>
      <c r="D789" s="265"/>
      <c r="E789" s="270"/>
      <c r="F789" s="270"/>
      <c r="G789" s="270"/>
      <c r="H789" s="270"/>
      <c r="I789" s="270"/>
      <c r="J789" s="270"/>
      <c r="K789" s="265"/>
      <c r="L789" s="270"/>
      <c r="M789" s="277"/>
      <c r="N789" s="277"/>
    </row>
    <row r="790" ht="15.65" spans="1:14">
      <c r="A790" s="266">
        <v>2150510</v>
      </c>
      <c r="B790" s="269" t="s">
        <v>736</v>
      </c>
      <c r="C790" s="265">
        <v>990</v>
      </c>
      <c r="D790" s="265"/>
      <c r="E790" s="270"/>
      <c r="F790" s="270">
        <v>990</v>
      </c>
      <c r="G790" s="270"/>
      <c r="H790" s="270"/>
      <c r="I790" s="270"/>
      <c r="J790" s="270"/>
      <c r="K790" s="265">
        <v>400</v>
      </c>
      <c r="L790" s="270">
        <v>30</v>
      </c>
      <c r="M790" s="277"/>
      <c r="N790" s="277"/>
    </row>
    <row r="791" ht="15.65" spans="1:14">
      <c r="A791" s="266">
        <v>2150511</v>
      </c>
      <c r="B791" s="269" t="s">
        <v>737</v>
      </c>
      <c r="C791" s="265"/>
      <c r="D791" s="265"/>
      <c r="E791" s="270"/>
      <c r="F791" s="270"/>
      <c r="G791" s="270"/>
      <c r="H791" s="270"/>
      <c r="I791" s="270"/>
      <c r="J791" s="270"/>
      <c r="K791" s="265"/>
      <c r="L791" s="270"/>
      <c r="M791" s="277"/>
      <c r="N791" s="277"/>
    </row>
    <row r="792" ht="15.65" spans="1:14">
      <c r="A792" s="266">
        <v>2150513</v>
      </c>
      <c r="B792" s="269" t="s">
        <v>738</v>
      </c>
      <c r="C792" s="265"/>
      <c r="D792" s="265"/>
      <c r="E792" s="270"/>
      <c r="F792" s="270"/>
      <c r="G792" s="270"/>
      <c r="H792" s="270"/>
      <c r="I792" s="270"/>
      <c r="J792" s="270"/>
      <c r="K792" s="265"/>
      <c r="L792" s="270"/>
      <c r="M792" s="277"/>
      <c r="N792" s="277"/>
    </row>
    <row r="793" ht="15.65" spans="1:14">
      <c r="A793" s="266">
        <v>2150515</v>
      </c>
      <c r="B793" s="269" t="s">
        <v>739</v>
      </c>
      <c r="C793" s="265"/>
      <c r="D793" s="265"/>
      <c r="E793" s="270"/>
      <c r="F793" s="270"/>
      <c r="G793" s="270"/>
      <c r="H793" s="270"/>
      <c r="I793" s="270"/>
      <c r="J793" s="270"/>
      <c r="K793" s="265"/>
      <c r="L793" s="270"/>
      <c r="M793" s="277"/>
      <c r="N793" s="277"/>
    </row>
    <row r="794" ht="15.65" spans="1:14">
      <c r="A794" s="266">
        <v>2150599</v>
      </c>
      <c r="B794" s="269" t="s">
        <v>740</v>
      </c>
      <c r="C794" s="265"/>
      <c r="D794" s="265"/>
      <c r="E794" s="270"/>
      <c r="F794" s="270"/>
      <c r="G794" s="270"/>
      <c r="H794" s="270"/>
      <c r="I794" s="270"/>
      <c r="J794" s="270"/>
      <c r="K794" s="265"/>
      <c r="L794" s="270"/>
      <c r="M794" s="277"/>
      <c r="N794" s="277"/>
    </row>
    <row r="795" ht="15.65" spans="1:14">
      <c r="A795" s="266">
        <v>21506</v>
      </c>
      <c r="B795" s="267" t="s">
        <v>741</v>
      </c>
      <c r="C795" s="265">
        <v>231</v>
      </c>
      <c r="D795" s="265">
        <f>C795-E795-F795-G795-H795-I795-J795</f>
        <v>231</v>
      </c>
      <c r="E795" s="270"/>
      <c r="F795" s="270"/>
      <c r="G795" s="270"/>
      <c r="H795" s="270"/>
      <c r="I795" s="270"/>
      <c r="J795" s="270"/>
      <c r="K795" s="265">
        <f>SUM(K796:K803)</f>
        <v>251</v>
      </c>
      <c r="L795" s="270">
        <v>209</v>
      </c>
      <c r="M795" s="277">
        <f>C795/K795</f>
        <v>0.920318725099602</v>
      </c>
      <c r="N795" s="277">
        <f>C795/L795-1</f>
        <v>0.105263157894737</v>
      </c>
    </row>
    <row r="796" ht="15.65" spans="1:14">
      <c r="A796" s="266">
        <v>2150601</v>
      </c>
      <c r="B796" s="269" t="s">
        <v>124</v>
      </c>
      <c r="C796" s="265">
        <v>113</v>
      </c>
      <c r="D796" s="265">
        <f>C796-E796-F796-G796-H796-I796-J796</f>
        <v>113</v>
      </c>
      <c r="E796" s="270"/>
      <c r="F796" s="270"/>
      <c r="G796" s="270"/>
      <c r="H796" s="270"/>
      <c r="I796" s="270"/>
      <c r="J796" s="270"/>
      <c r="K796" s="265">
        <v>173</v>
      </c>
      <c r="L796" s="270">
        <v>115</v>
      </c>
      <c r="M796" s="277">
        <f>C796/K796</f>
        <v>0.653179190751445</v>
      </c>
      <c r="N796" s="277">
        <f>C796/L796-1</f>
        <v>-0.0173913043478261</v>
      </c>
    </row>
    <row r="797" ht="15.65" spans="1:14">
      <c r="A797" s="266">
        <v>2150602</v>
      </c>
      <c r="B797" s="269" t="s">
        <v>125</v>
      </c>
      <c r="C797" s="265">
        <v>21</v>
      </c>
      <c r="D797" s="265">
        <f>C797-E797-F797-G797-H797-I797-J797</f>
        <v>21</v>
      </c>
      <c r="E797" s="270"/>
      <c r="F797" s="270"/>
      <c r="G797" s="270"/>
      <c r="H797" s="270"/>
      <c r="I797" s="270"/>
      <c r="J797" s="270"/>
      <c r="K797" s="265">
        <v>38</v>
      </c>
      <c r="L797" s="270">
        <v>27</v>
      </c>
      <c r="M797" s="277">
        <f>C797/K797</f>
        <v>0.552631578947368</v>
      </c>
      <c r="N797" s="277">
        <f>C797/L797-1</f>
        <v>-0.222222222222222</v>
      </c>
    </row>
    <row r="798" ht="15.65" spans="1:14">
      <c r="A798" s="266">
        <v>2150603</v>
      </c>
      <c r="B798" s="269" t="s">
        <v>126</v>
      </c>
      <c r="C798" s="265"/>
      <c r="D798" s="265"/>
      <c r="E798" s="270"/>
      <c r="F798" s="270"/>
      <c r="G798" s="270"/>
      <c r="H798" s="270"/>
      <c r="I798" s="270"/>
      <c r="J798" s="270"/>
      <c r="K798" s="265"/>
      <c r="L798" s="270">
        <v>0</v>
      </c>
      <c r="M798" s="277"/>
      <c r="N798" s="277"/>
    </row>
    <row r="799" ht="15.65" spans="1:14">
      <c r="A799" s="266">
        <v>2150604</v>
      </c>
      <c r="B799" s="269" t="s">
        <v>742</v>
      </c>
      <c r="C799" s="265"/>
      <c r="D799" s="265"/>
      <c r="E799" s="270"/>
      <c r="F799" s="270"/>
      <c r="G799" s="270"/>
      <c r="H799" s="270"/>
      <c r="I799" s="270"/>
      <c r="J799" s="270"/>
      <c r="K799" s="265"/>
      <c r="L799" s="270">
        <v>0</v>
      </c>
      <c r="M799" s="277"/>
      <c r="N799" s="277"/>
    </row>
    <row r="800" ht="15.65" spans="1:14">
      <c r="A800" s="266">
        <v>2150605</v>
      </c>
      <c r="B800" s="269" t="s">
        <v>743</v>
      </c>
      <c r="C800" s="265"/>
      <c r="D800" s="265"/>
      <c r="E800" s="270"/>
      <c r="F800" s="270"/>
      <c r="G800" s="270"/>
      <c r="H800" s="270"/>
      <c r="I800" s="270"/>
      <c r="J800" s="270"/>
      <c r="K800" s="265"/>
      <c r="L800" s="270">
        <v>0</v>
      </c>
      <c r="M800" s="277"/>
      <c r="N800" s="277"/>
    </row>
    <row r="801" ht="15.65" spans="1:14">
      <c r="A801" s="266">
        <v>2150606</v>
      </c>
      <c r="B801" s="269" t="s">
        <v>744</v>
      </c>
      <c r="C801" s="265"/>
      <c r="D801" s="265"/>
      <c r="E801" s="270"/>
      <c r="F801" s="270"/>
      <c r="G801" s="270"/>
      <c r="H801" s="270"/>
      <c r="I801" s="270"/>
      <c r="J801" s="270"/>
      <c r="K801" s="265"/>
      <c r="L801" s="270">
        <v>2</v>
      </c>
      <c r="M801" s="277"/>
      <c r="N801" s="277"/>
    </row>
    <row r="802" ht="15.65" spans="1:14">
      <c r="A802" s="266">
        <v>2150607</v>
      </c>
      <c r="B802" s="269" t="s">
        <v>745</v>
      </c>
      <c r="C802" s="265"/>
      <c r="D802" s="265"/>
      <c r="E802" s="270"/>
      <c r="F802" s="270"/>
      <c r="G802" s="270"/>
      <c r="H802" s="270"/>
      <c r="I802" s="270"/>
      <c r="J802" s="270"/>
      <c r="K802" s="265"/>
      <c r="L802" s="270">
        <v>0</v>
      </c>
      <c r="M802" s="277"/>
      <c r="N802" s="277"/>
    </row>
    <row r="803" ht="15.65" spans="1:14">
      <c r="A803" s="266">
        <v>2150699</v>
      </c>
      <c r="B803" s="269" t="s">
        <v>746</v>
      </c>
      <c r="C803" s="265">
        <v>97</v>
      </c>
      <c r="D803" s="265">
        <f>C803-E803-F803-G803-H803-I803-J803</f>
        <v>97</v>
      </c>
      <c r="E803" s="270"/>
      <c r="F803" s="270"/>
      <c r="G803" s="270"/>
      <c r="H803" s="270"/>
      <c r="I803" s="270"/>
      <c r="J803" s="270"/>
      <c r="K803" s="265">
        <v>40</v>
      </c>
      <c r="L803" s="270">
        <v>65</v>
      </c>
      <c r="M803" s="277"/>
      <c r="N803" s="277">
        <f>C803/L803-1</f>
        <v>0.492307692307692</v>
      </c>
    </row>
    <row r="804" ht="15.65" spans="1:14">
      <c r="A804" s="266">
        <v>21507</v>
      </c>
      <c r="B804" s="267" t="s">
        <v>747</v>
      </c>
      <c r="C804" s="265">
        <v>474</v>
      </c>
      <c r="D804" s="265">
        <f>C804-E804-F804-G804-H804-I804-J804</f>
        <v>474</v>
      </c>
      <c r="E804" s="270"/>
      <c r="F804" s="270"/>
      <c r="G804" s="270"/>
      <c r="H804" s="270"/>
      <c r="I804" s="270"/>
      <c r="J804" s="270"/>
      <c r="K804" s="265">
        <f>SUM(K805:K810)</f>
        <v>409</v>
      </c>
      <c r="L804" s="270">
        <v>415</v>
      </c>
      <c r="M804" s="277">
        <f>C804/K804</f>
        <v>1.15892420537897</v>
      </c>
      <c r="N804" s="277">
        <f>C804/L804-1</f>
        <v>0.142168674698795</v>
      </c>
    </row>
    <row r="805" ht="15.65" spans="1:14">
      <c r="A805" s="266">
        <v>2150701</v>
      </c>
      <c r="B805" s="269" t="s">
        <v>124</v>
      </c>
      <c r="C805" s="265">
        <v>206</v>
      </c>
      <c r="D805" s="265">
        <f>C805-E805-F805-G805-H805-I805-J805</f>
        <v>206</v>
      </c>
      <c r="E805" s="270"/>
      <c r="F805" s="270"/>
      <c r="G805" s="270"/>
      <c r="H805" s="270"/>
      <c r="I805" s="270"/>
      <c r="J805" s="270"/>
      <c r="K805" s="265">
        <v>219</v>
      </c>
      <c r="L805" s="270">
        <v>206</v>
      </c>
      <c r="M805" s="277">
        <f>C805/K805</f>
        <v>0.940639269406393</v>
      </c>
      <c r="N805" s="277">
        <f>C805/L805-1</f>
        <v>0</v>
      </c>
    </row>
    <row r="806" ht="15.65" spans="1:14">
      <c r="A806" s="266">
        <v>2150702</v>
      </c>
      <c r="B806" s="269" t="s">
        <v>125</v>
      </c>
      <c r="C806" s="265">
        <v>184</v>
      </c>
      <c r="D806" s="265">
        <f>C806-E806-F806-G806-H806-I806-J806</f>
        <v>184</v>
      </c>
      <c r="E806" s="270"/>
      <c r="F806" s="270"/>
      <c r="G806" s="270"/>
      <c r="H806" s="270"/>
      <c r="I806" s="270"/>
      <c r="J806" s="270"/>
      <c r="K806" s="265">
        <v>190</v>
      </c>
      <c r="L806" s="270">
        <v>209</v>
      </c>
      <c r="M806" s="277">
        <f>C806/K806</f>
        <v>0.968421052631579</v>
      </c>
      <c r="N806" s="277">
        <f>C806/L806-1</f>
        <v>-0.119617224880383</v>
      </c>
    </row>
    <row r="807" ht="15.65" spans="1:14">
      <c r="A807" s="266">
        <v>2150703</v>
      </c>
      <c r="B807" s="269" t="s">
        <v>126</v>
      </c>
      <c r="C807" s="265"/>
      <c r="D807" s="265"/>
      <c r="E807" s="270"/>
      <c r="F807" s="270"/>
      <c r="G807" s="270"/>
      <c r="H807" s="270"/>
      <c r="I807" s="270"/>
      <c r="J807" s="270"/>
      <c r="K807" s="265"/>
      <c r="L807" s="270">
        <v>0</v>
      </c>
      <c r="M807" s="277"/>
      <c r="N807" s="277"/>
    </row>
    <row r="808" ht="15.65" spans="1:14">
      <c r="A808" s="266">
        <v>2150704</v>
      </c>
      <c r="B808" s="269" t="s">
        <v>748</v>
      </c>
      <c r="C808" s="265"/>
      <c r="D808" s="265"/>
      <c r="E808" s="270"/>
      <c r="F808" s="270"/>
      <c r="G808" s="270"/>
      <c r="H808" s="270"/>
      <c r="I808" s="270"/>
      <c r="J808" s="270"/>
      <c r="K808" s="265"/>
      <c r="L808" s="270">
        <v>0</v>
      </c>
      <c r="M808" s="277"/>
      <c r="N808" s="277"/>
    </row>
    <row r="809" ht="15.65" spans="1:14">
      <c r="A809" s="266">
        <v>2150705</v>
      </c>
      <c r="B809" s="269" t="s">
        <v>749</v>
      </c>
      <c r="C809" s="265"/>
      <c r="D809" s="265"/>
      <c r="E809" s="270"/>
      <c r="F809" s="270"/>
      <c r="G809" s="270"/>
      <c r="H809" s="270"/>
      <c r="I809" s="270"/>
      <c r="J809" s="270"/>
      <c r="K809" s="265"/>
      <c r="L809" s="270">
        <v>0</v>
      </c>
      <c r="M809" s="277"/>
      <c r="N809" s="277"/>
    </row>
    <row r="810" ht="15.65" spans="1:14">
      <c r="A810" s="266">
        <v>2150799</v>
      </c>
      <c r="B810" s="269" t="s">
        <v>750</v>
      </c>
      <c r="C810" s="265">
        <v>84</v>
      </c>
      <c r="D810" s="265">
        <f>C810-E810-F810-G810-H810-I810-J810</f>
        <v>84</v>
      </c>
      <c r="E810" s="270"/>
      <c r="F810" s="270"/>
      <c r="G810" s="270"/>
      <c r="H810" s="270"/>
      <c r="I810" s="270"/>
      <c r="J810" s="270"/>
      <c r="K810" s="265"/>
      <c r="L810" s="270">
        <v>0</v>
      </c>
      <c r="M810" s="277"/>
      <c r="N810" s="277"/>
    </row>
    <row r="811" ht="15.65" spans="1:14">
      <c r="A811" s="266">
        <v>21508</v>
      </c>
      <c r="B811" s="267" t="s">
        <v>751</v>
      </c>
      <c r="C811" s="265">
        <f>SUM(C812:C817)</f>
        <v>2144</v>
      </c>
      <c r="D811" s="265">
        <f>C811-E811-F811-G811-H811-I811-J811</f>
        <v>1330</v>
      </c>
      <c r="E811" s="270"/>
      <c r="F811" s="270"/>
      <c r="G811" s="270"/>
      <c r="H811" s="270"/>
      <c r="I811" s="270">
        <f>SUM(I812:I817)</f>
        <v>814</v>
      </c>
      <c r="J811" s="270">
        <f>SUM(J812:J817)</f>
        <v>0</v>
      </c>
      <c r="K811" s="265">
        <f>SUM(K812:K817)</f>
        <v>1162</v>
      </c>
      <c r="L811" s="270">
        <v>4769</v>
      </c>
      <c r="M811" s="277"/>
      <c r="N811" s="277">
        <f>C811/L811-1</f>
        <v>-0.550429859509331</v>
      </c>
    </row>
    <row r="812" ht="15.65" spans="1:14">
      <c r="A812" s="266">
        <v>2150801</v>
      </c>
      <c r="B812" s="269" t="s">
        <v>124</v>
      </c>
      <c r="C812" s="265">
        <v>547</v>
      </c>
      <c r="D812" s="265">
        <f>C812-E812-F812-G812-H812-I812-J812</f>
        <v>547</v>
      </c>
      <c r="E812" s="270"/>
      <c r="F812" s="270"/>
      <c r="G812" s="270"/>
      <c r="H812" s="270"/>
      <c r="I812" s="270"/>
      <c r="J812" s="270"/>
      <c r="K812" s="265">
        <v>622</v>
      </c>
      <c r="L812" s="270">
        <v>511</v>
      </c>
      <c r="M812" s="277">
        <f>C812/K812</f>
        <v>0.879421221864952</v>
      </c>
      <c r="N812" s="277">
        <f>C812/L812-1</f>
        <v>0.0704500978473581</v>
      </c>
    </row>
    <row r="813" ht="15.65" spans="1:14">
      <c r="A813" s="266">
        <v>2150802</v>
      </c>
      <c r="B813" s="269" t="s">
        <v>125</v>
      </c>
      <c r="C813" s="265">
        <v>1461</v>
      </c>
      <c r="D813" s="265">
        <f>C813-E813-F813-G813-H813-I813-J813</f>
        <v>647</v>
      </c>
      <c r="E813" s="270"/>
      <c r="F813" s="270"/>
      <c r="G813" s="270"/>
      <c r="H813" s="270"/>
      <c r="I813" s="270">
        <v>814</v>
      </c>
      <c r="J813" s="270"/>
      <c r="K813" s="265">
        <v>520</v>
      </c>
      <c r="L813" s="270">
        <v>4129</v>
      </c>
      <c r="M813" s="277"/>
      <c r="N813" s="277">
        <f>C813/L813-1</f>
        <v>-0.646161298135142</v>
      </c>
    </row>
    <row r="814" ht="15.65" spans="1:14">
      <c r="A814" s="266">
        <v>2150803</v>
      </c>
      <c r="B814" s="269" t="s">
        <v>126</v>
      </c>
      <c r="C814" s="265"/>
      <c r="D814" s="265"/>
      <c r="E814" s="270"/>
      <c r="F814" s="270"/>
      <c r="G814" s="270"/>
      <c r="H814" s="270"/>
      <c r="I814" s="270"/>
      <c r="J814" s="270"/>
      <c r="K814" s="265"/>
      <c r="L814" s="270">
        <v>0</v>
      </c>
      <c r="M814" s="277"/>
      <c r="N814" s="277"/>
    </row>
    <row r="815" ht="15.65" spans="1:14">
      <c r="A815" s="266">
        <v>2150804</v>
      </c>
      <c r="B815" s="269" t="s">
        <v>752</v>
      </c>
      <c r="C815" s="265"/>
      <c r="D815" s="265"/>
      <c r="E815" s="270"/>
      <c r="F815" s="270"/>
      <c r="G815" s="270"/>
      <c r="H815" s="270"/>
      <c r="I815" s="270"/>
      <c r="J815" s="270"/>
      <c r="K815" s="265"/>
      <c r="L815" s="270">
        <v>0</v>
      </c>
      <c r="M815" s="277"/>
      <c r="N815" s="277"/>
    </row>
    <row r="816" ht="15.65" spans="1:14">
      <c r="A816" s="266">
        <v>2150805</v>
      </c>
      <c r="B816" s="269" t="s">
        <v>753</v>
      </c>
      <c r="C816" s="265">
        <v>6</v>
      </c>
      <c r="D816" s="265">
        <f>C816-E816-F816-G816-H816-I816-J816</f>
        <v>6</v>
      </c>
      <c r="E816" s="270"/>
      <c r="F816" s="270"/>
      <c r="G816" s="270"/>
      <c r="H816" s="270"/>
      <c r="I816" s="270"/>
      <c r="J816" s="270"/>
      <c r="K816" s="265">
        <v>10</v>
      </c>
      <c r="L816" s="270">
        <v>79</v>
      </c>
      <c r="M816" s="277">
        <f>C816/K816</f>
        <v>0.6</v>
      </c>
      <c r="N816" s="277">
        <f>C816/L816-1</f>
        <v>-0.924050632911392</v>
      </c>
    </row>
    <row r="817" ht="31.3" spans="1:14">
      <c r="A817" s="266">
        <v>2150899</v>
      </c>
      <c r="B817" s="269" t="s">
        <v>754</v>
      </c>
      <c r="C817" s="265">
        <v>130</v>
      </c>
      <c r="D817" s="265">
        <f>C817-E817-F817-G817-H817-I817-J817</f>
        <v>130</v>
      </c>
      <c r="E817" s="270"/>
      <c r="F817" s="270"/>
      <c r="G817" s="270"/>
      <c r="H817" s="270"/>
      <c r="I817" s="270"/>
      <c r="J817" s="270"/>
      <c r="K817" s="265">
        <v>10</v>
      </c>
      <c r="L817" s="270">
        <v>50</v>
      </c>
      <c r="M817" s="277"/>
      <c r="N817" s="277">
        <f>C817/L817-1</f>
        <v>1.6</v>
      </c>
    </row>
    <row r="818" ht="15.65" spans="1:14">
      <c r="A818" s="266">
        <v>21599</v>
      </c>
      <c r="B818" s="267" t="s">
        <v>755</v>
      </c>
      <c r="C818" s="265"/>
      <c r="D818" s="265"/>
      <c r="E818" s="270"/>
      <c r="F818" s="270"/>
      <c r="G818" s="270"/>
      <c r="H818" s="270"/>
      <c r="I818" s="270"/>
      <c r="J818" s="270"/>
      <c r="K818" s="265"/>
      <c r="L818" s="270">
        <v>0</v>
      </c>
      <c r="M818" s="277"/>
      <c r="N818" s="277"/>
    </row>
    <row r="819" ht="15.65" spans="1:14">
      <c r="A819" s="266">
        <v>2159901</v>
      </c>
      <c r="B819" s="269" t="s">
        <v>756</v>
      </c>
      <c r="C819" s="265"/>
      <c r="D819" s="265"/>
      <c r="E819" s="270"/>
      <c r="F819" s="270"/>
      <c r="G819" s="270"/>
      <c r="H819" s="270"/>
      <c r="I819" s="270"/>
      <c r="J819" s="270"/>
      <c r="K819" s="265"/>
      <c r="L819" s="270">
        <v>0</v>
      </c>
      <c r="M819" s="277"/>
      <c r="N819" s="277"/>
    </row>
    <row r="820" ht="15.65" spans="1:14">
      <c r="A820" s="266">
        <v>2159902</v>
      </c>
      <c r="B820" s="269" t="s">
        <v>757</v>
      </c>
      <c r="C820" s="265"/>
      <c r="D820" s="265"/>
      <c r="E820" s="270"/>
      <c r="F820" s="270"/>
      <c r="G820" s="270"/>
      <c r="H820" s="270"/>
      <c r="I820" s="270"/>
      <c r="J820" s="270"/>
      <c r="K820" s="265"/>
      <c r="L820" s="270">
        <v>0</v>
      </c>
      <c r="M820" s="277"/>
      <c r="N820" s="277"/>
    </row>
    <row r="821" ht="15.65" spans="1:14">
      <c r="A821" s="266">
        <v>2159904</v>
      </c>
      <c r="B821" s="269" t="s">
        <v>758</v>
      </c>
      <c r="C821" s="265"/>
      <c r="D821" s="265"/>
      <c r="E821" s="270"/>
      <c r="F821" s="270"/>
      <c r="G821" s="270"/>
      <c r="H821" s="270"/>
      <c r="I821" s="270"/>
      <c r="J821" s="270"/>
      <c r="K821" s="265"/>
      <c r="L821" s="270">
        <v>0</v>
      </c>
      <c r="M821" s="277"/>
      <c r="N821" s="277"/>
    </row>
    <row r="822" ht="15.65" spans="1:14">
      <c r="A822" s="266">
        <v>2159905</v>
      </c>
      <c r="B822" s="269" t="s">
        <v>759</v>
      </c>
      <c r="C822" s="265"/>
      <c r="D822" s="265"/>
      <c r="E822" s="270"/>
      <c r="F822" s="270"/>
      <c r="G822" s="270"/>
      <c r="H822" s="270"/>
      <c r="I822" s="270"/>
      <c r="J822" s="270"/>
      <c r="K822" s="265"/>
      <c r="L822" s="270">
        <v>0</v>
      </c>
      <c r="M822" s="277"/>
      <c r="N822" s="277"/>
    </row>
    <row r="823" ht="31.3" spans="1:14">
      <c r="A823" s="266">
        <v>2159906</v>
      </c>
      <c r="B823" s="269" t="s">
        <v>760</v>
      </c>
      <c r="C823" s="265"/>
      <c r="D823" s="265"/>
      <c r="E823" s="270"/>
      <c r="F823" s="270"/>
      <c r="G823" s="270"/>
      <c r="H823" s="270"/>
      <c r="I823" s="270"/>
      <c r="J823" s="270"/>
      <c r="K823" s="265"/>
      <c r="L823" s="270">
        <v>0</v>
      </c>
      <c r="M823" s="277"/>
      <c r="N823" s="277"/>
    </row>
    <row r="824" ht="15.65" spans="1:14">
      <c r="A824" s="266">
        <v>2159999</v>
      </c>
      <c r="B824" s="269" t="s">
        <v>761</v>
      </c>
      <c r="C824" s="265"/>
      <c r="D824" s="265"/>
      <c r="E824" s="270"/>
      <c r="F824" s="270"/>
      <c r="G824" s="270"/>
      <c r="H824" s="270"/>
      <c r="I824" s="270"/>
      <c r="J824" s="270"/>
      <c r="K824" s="265"/>
      <c r="L824" s="270">
        <v>0</v>
      </c>
      <c r="M824" s="277"/>
      <c r="N824" s="277"/>
    </row>
    <row r="825" s="247" customFormat="1" ht="15.65" spans="1:14">
      <c r="A825" s="266">
        <v>216</v>
      </c>
      <c r="B825" s="267" t="s">
        <v>762</v>
      </c>
      <c r="C825" s="265">
        <f>C826+C836+C843</f>
        <v>920</v>
      </c>
      <c r="D825" s="265">
        <f>C825-E825-F825-G825-H825-I825-J825</f>
        <v>295.405</v>
      </c>
      <c r="E825" s="270">
        <f>E826+E836+E843</f>
        <v>0</v>
      </c>
      <c r="F825" s="270">
        <f>F826+F836+F843</f>
        <v>624.595</v>
      </c>
      <c r="G825" s="270"/>
      <c r="H825" s="270"/>
      <c r="I825" s="270"/>
      <c r="J825" s="270"/>
      <c r="K825" s="265">
        <v>165</v>
      </c>
      <c r="L825" s="270">
        <v>888</v>
      </c>
      <c r="M825" s="277"/>
      <c r="N825" s="277">
        <f>C825/L825-1</f>
        <v>0.0360360360360361</v>
      </c>
    </row>
    <row r="826" ht="15.65" spans="1:14">
      <c r="A826" s="266">
        <v>21602</v>
      </c>
      <c r="B826" s="267" t="s">
        <v>763</v>
      </c>
      <c r="C826" s="265">
        <v>355</v>
      </c>
      <c r="D826" s="265">
        <f>C826-E826-F826-G826-H826-I826-J826</f>
        <v>295</v>
      </c>
      <c r="E826" s="270"/>
      <c r="F826" s="270">
        <f>SUM(F827:F835)</f>
        <v>60</v>
      </c>
      <c r="G826" s="270"/>
      <c r="H826" s="270"/>
      <c r="I826" s="270"/>
      <c r="J826" s="270"/>
      <c r="K826" s="265">
        <v>115</v>
      </c>
      <c r="L826" s="270">
        <v>784</v>
      </c>
      <c r="M826" s="277"/>
      <c r="N826" s="277">
        <f>C826/L826-1</f>
        <v>-0.54719387755102</v>
      </c>
    </row>
    <row r="827" ht="15.65" spans="1:14">
      <c r="A827" s="266">
        <v>2160201</v>
      </c>
      <c r="B827" s="269" t="s">
        <v>124</v>
      </c>
      <c r="C827" s="265">
        <v>56</v>
      </c>
      <c r="D827" s="265">
        <f>C827-E827-F827-G827-H827-I827-J827</f>
        <v>56</v>
      </c>
      <c r="E827" s="270"/>
      <c r="F827" s="270"/>
      <c r="G827" s="270"/>
      <c r="H827" s="270"/>
      <c r="I827" s="270"/>
      <c r="J827" s="270"/>
      <c r="K827" s="265">
        <v>29</v>
      </c>
      <c r="L827" s="270">
        <v>86</v>
      </c>
      <c r="M827" s="277"/>
      <c r="N827" s="277">
        <f>C827/L827-1</f>
        <v>-0.348837209302326</v>
      </c>
    </row>
    <row r="828" ht="15.65" spans="1:14">
      <c r="A828" s="266">
        <v>2160202</v>
      </c>
      <c r="B828" s="269" t="s">
        <v>125</v>
      </c>
      <c r="C828" s="265">
        <v>151</v>
      </c>
      <c r="D828" s="265">
        <f>C828-E828-F828-G828-H828-I828-J828</f>
        <v>151</v>
      </c>
      <c r="E828" s="270"/>
      <c r="F828" s="270"/>
      <c r="G828" s="270"/>
      <c r="H828" s="270"/>
      <c r="I828" s="270"/>
      <c r="J828" s="270"/>
      <c r="K828" s="265">
        <v>86</v>
      </c>
      <c r="L828" s="270">
        <v>161</v>
      </c>
      <c r="M828" s="277"/>
      <c r="N828" s="277">
        <f>C828/L828-1</f>
        <v>-0.062111801242236</v>
      </c>
    </row>
    <row r="829" ht="15.65" spans="1:14">
      <c r="A829" s="266">
        <v>2160203</v>
      </c>
      <c r="B829" s="269" t="s">
        <v>126</v>
      </c>
      <c r="C829" s="265"/>
      <c r="D829" s="265"/>
      <c r="E829" s="270"/>
      <c r="F829" s="270"/>
      <c r="G829" s="270"/>
      <c r="H829" s="270"/>
      <c r="I829" s="270"/>
      <c r="J829" s="270"/>
      <c r="K829" s="265">
        <v>50</v>
      </c>
      <c r="L829" s="270">
        <v>0</v>
      </c>
      <c r="M829" s="277"/>
      <c r="N829" s="277"/>
    </row>
    <row r="830" ht="15.65" spans="1:14">
      <c r="A830" s="266">
        <v>2160216</v>
      </c>
      <c r="B830" s="269" t="s">
        <v>764</v>
      </c>
      <c r="C830" s="265"/>
      <c r="D830" s="265"/>
      <c r="E830" s="270"/>
      <c r="F830" s="270"/>
      <c r="G830" s="270"/>
      <c r="H830" s="270"/>
      <c r="I830" s="270"/>
      <c r="J830" s="270"/>
      <c r="K830" s="265"/>
      <c r="L830" s="270">
        <v>0</v>
      </c>
      <c r="M830" s="277"/>
      <c r="N830" s="277"/>
    </row>
    <row r="831" ht="15.65" spans="1:14">
      <c r="A831" s="266">
        <v>2160217</v>
      </c>
      <c r="B831" s="269" t="s">
        <v>765</v>
      </c>
      <c r="C831" s="265"/>
      <c r="D831" s="265"/>
      <c r="E831" s="270"/>
      <c r="F831" s="270"/>
      <c r="G831" s="270"/>
      <c r="H831" s="270"/>
      <c r="I831" s="270"/>
      <c r="J831" s="270"/>
      <c r="K831" s="265"/>
      <c r="L831" s="270">
        <v>0</v>
      </c>
      <c r="M831" s="277"/>
      <c r="N831" s="277"/>
    </row>
    <row r="832" ht="15.65" spans="1:14">
      <c r="A832" s="266">
        <v>2160218</v>
      </c>
      <c r="B832" s="269" t="s">
        <v>766</v>
      </c>
      <c r="C832" s="265"/>
      <c r="D832" s="265"/>
      <c r="E832" s="270"/>
      <c r="F832" s="270"/>
      <c r="G832" s="270"/>
      <c r="H832" s="270"/>
      <c r="I832" s="270"/>
      <c r="J832" s="270"/>
      <c r="K832" s="265"/>
      <c r="L832" s="270">
        <v>0</v>
      </c>
      <c r="M832" s="277"/>
      <c r="N832" s="277"/>
    </row>
    <row r="833" ht="15.65" spans="1:14">
      <c r="A833" s="266">
        <v>2160219</v>
      </c>
      <c r="B833" s="269" t="s">
        <v>767</v>
      </c>
      <c r="C833" s="265"/>
      <c r="D833" s="265"/>
      <c r="E833" s="270"/>
      <c r="F833" s="270"/>
      <c r="G833" s="270"/>
      <c r="H833" s="270"/>
      <c r="I833" s="270"/>
      <c r="J833" s="270"/>
      <c r="K833" s="265"/>
      <c r="L833" s="270">
        <v>0</v>
      </c>
      <c r="M833" s="277"/>
      <c r="N833" s="277"/>
    </row>
    <row r="834" ht="15.65" spans="1:14">
      <c r="A834" s="266">
        <v>2160250</v>
      </c>
      <c r="B834" s="269" t="s">
        <v>133</v>
      </c>
      <c r="C834" s="265">
        <v>67</v>
      </c>
      <c r="D834" s="265">
        <f>C834-E834-F834-G834-H834-I834-J834</f>
        <v>67</v>
      </c>
      <c r="E834" s="270"/>
      <c r="F834" s="270"/>
      <c r="G834" s="270"/>
      <c r="H834" s="270"/>
      <c r="I834" s="270"/>
      <c r="J834" s="270"/>
      <c r="K834" s="265"/>
      <c r="L834" s="270">
        <v>85</v>
      </c>
      <c r="M834" s="277"/>
      <c r="N834" s="277">
        <f>C834/L834-1</f>
        <v>-0.211764705882353</v>
      </c>
    </row>
    <row r="835" ht="15.65" spans="1:14">
      <c r="A835" s="266">
        <v>2160299</v>
      </c>
      <c r="B835" s="269" t="s">
        <v>768</v>
      </c>
      <c r="C835" s="265">
        <v>81</v>
      </c>
      <c r="D835" s="265">
        <f>C835-E835-F835-G835-H835-I835-J835</f>
        <v>21</v>
      </c>
      <c r="E835" s="270"/>
      <c r="F835" s="270">
        <v>60</v>
      </c>
      <c r="G835" s="270"/>
      <c r="H835" s="270"/>
      <c r="I835" s="270"/>
      <c r="J835" s="270"/>
      <c r="K835" s="265"/>
      <c r="L835" s="270">
        <v>452</v>
      </c>
      <c r="M835" s="277"/>
      <c r="N835" s="277">
        <f>C835/L835-1</f>
        <v>-0.820796460176991</v>
      </c>
    </row>
    <row r="836" ht="15.65" spans="1:14">
      <c r="A836" s="266">
        <v>21605</v>
      </c>
      <c r="B836" s="267" t="s">
        <v>769</v>
      </c>
      <c r="C836" s="265">
        <v>69</v>
      </c>
      <c r="D836" s="265"/>
      <c r="E836" s="270"/>
      <c r="F836" s="270">
        <f>SUM(F837:F842)</f>
        <v>69</v>
      </c>
      <c r="G836" s="270"/>
      <c r="H836" s="270"/>
      <c r="I836" s="270"/>
      <c r="J836" s="270"/>
      <c r="K836" s="265">
        <v>50</v>
      </c>
      <c r="L836" s="270">
        <v>104</v>
      </c>
      <c r="M836" s="277">
        <f>C836/K836</f>
        <v>1.38</v>
      </c>
      <c r="N836" s="277">
        <f>C836/L836-1</f>
        <v>-0.336538461538462</v>
      </c>
    </row>
    <row r="837" ht="15.65" spans="1:14">
      <c r="A837" s="266">
        <v>2160501</v>
      </c>
      <c r="B837" s="269" t="s">
        <v>124</v>
      </c>
      <c r="C837" s="265"/>
      <c r="D837" s="265"/>
      <c r="E837" s="270"/>
      <c r="F837" s="270"/>
      <c r="G837" s="270"/>
      <c r="H837" s="270"/>
      <c r="I837" s="270"/>
      <c r="J837" s="270"/>
      <c r="K837" s="265"/>
      <c r="L837" s="270"/>
      <c r="M837" s="277"/>
      <c r="N837" s="277"/>
    </row>
    <row r="838" ht="15.65" spans="1:14">
      <c r="A838" s="266">
        <v>2160502</v>
      </c>
      <c r="B838" s="269" t="s">
        <v>125</v>
      </c>
      <c r="C838" s="265"/>
      <c r="D838" s="265"/>
      <c r="E838" s="270"/>
      <c r="F838" s="270"/>
      <c r="G838" s="270"/>
      <c r="H838" s="270"/>
      <c r="I838" s="270"/>
      <c r="J838" s="270"/>
      <c r="K838" s="265"/>
      <c r="L838" s="270"/>
      <c r="M838" s="277"/>
      <c r="N838" s="277"/>
    </row>
    <row r="839" ht="15.65" spans="1:14">
      <c r="A839" s="266">
        <v>2160503</v>
      </c>
      <c r="B839" s="269" t="s">
        <v>126</v>
      </c>
      <c r="C839" s="265"/>
      <c r="D839" s="265"/>
      <c r="E839" s="270"/>
      <c r="F839" s="270"/>
      <c r="G839" s="270"/>
      <c r="H839" s="270"/>
      <c r="I839" s="270"/>
      <c r="J839" s="270"/>
      <c r="K839" s="265"/>
      <c r="L839" s="270">
        <v>0</v>
      </c>
      <c r="M839" s="277"/>
      <c r="N839" s="277"/>
    </row>
    <row r="840" ht="15.65" spans="1:14">
      <c r="A840" s="266">
        <v>2160504</v>
      </c>
      <c r="B840" s="269" t="s">
        <v>770</v>
      </c>
      <c r="C840" s="265"/>
      <c r="D840" s="265"/>
      <c r="E840" s="270"/>
      <c r="F840" s="270"/>
      <c r="G840" s="270"/>
      <c r="H840" s="270"/>
      <c r="I840" s="270"/>
      <c r="J840" s="270"/>
      <c r="K840" s="265"/>
      <c r="L840" s="270">
        <v>0</v>
      </c>
      <c r="M840" s="277"/>
      <c r="N840" s="277"/>
    </row>
    <row r="841" ht="15.65" spans="1:14">
      <c r="A841" s="266">
        <v>2160505</v>
      </c>
      <c r="B841" s="269" t="s">
        <v>771</v>
      </c>
      <c r="C841" s="265"/>
      <c r="D841" s="265"/>
      <c r="E841" s="270"/>
      <c r="F841" s="270"/>
      <c r="G841" s="270"/>
      <c r="H841" s="270"/>
      <c r="I841" s="270"/>
      <c r="J841" s="270"/>
      <c r="K841" s="265"/>
      <c r="L841" s="270">
        <v>4</v>
      </c>
      <c r="M841" s="277"/>
      <c r="N841" s="277"/>
    </row>
    <row r="842" ht="15.65" spans="1:14">
      <c r="A842" s="266">
        <v>2160599</v>
      </c>
      <c r="B842" s="269" t="s">
        <v>772</v>
      </c>
      <c r="C842" s="265">
        <v>69</v>
      </c>
      <c r="D842" s="265"/>
      <c r="E842" s="270"/>
      <c r="F842" s="270">
        <v>69</v>
      </c>
      <c r="G842" s="270"/>
      <c r="H842" s="270"/>
      <c r="I842" s="270"/>
      <c r="J842" s="270"/>
      <c r="K842" s="265">
        <v>50</v>
      </c>
      <c r="L842" s="270">
        <v>100</v>
      </c>
      <c r="M842" s="277">
        <f>C842/K842</f>
        <v>1.38</v>
      </c>
      <c r="N842" s="277">
        <f>C842/L842-1</f>
        <v>-0.31</v>
      </c>
    </row>
    <row r="843" ht="15.65" spans="1:14">
      <c r="A843" s="266">
        <v>21699</v>
      </c>
      <c r="B843" s="267" t="s">
        <v>773</v>
      </c>
      <c r="C843" s="265">
        <f>SUM(C844:C845)</f>
        <v>496</v>
      </c>
      <c r="D843" s="265"/>
      <c r="E843" s="270"/>
      <c r="F843" s="270">
        <f>SUM(F844:F845)</f>
        <v>495.595</v>
      </c>
      <c r="G843" s="270"/>
      <c r="H843" s="270"/>
      <c r="I843" s="270"/>
      <c r="J843" s="270"/>
      <c r="K843" s="265"/>
      <c r="L843" s="270">
        <v>0</v>
      </c>
      <c r="M843" s="277"/>
      <c r="N843" s="277"/>
    </row>
    <row r="844" ht="15.65" spans="1:14">
      <c r="A844" s="266">
        <v>2169901</v>
      </c>
      <c r="B844" s="269" t="s">
        <v>774</v>
      </c>
      <c r="C844" s="265">
        <v>0</v>
      </c>
      <c r="D844" s="265"/>
      <c r="E844" s="270"/>
      <c r="F844" s="270"/>
      <c r="G844" s="270"/>
      <c r="H844" s="270"/>
      <c r="I844" s="270"/>
      <c r="J844" s="270"/>
      <c r="K844" s="265"/>
      <c r="L844" s="270">
        <v>0</v>
      </c>
      <c r="M844" s="277"/>
      <c r="N844" s="277"/>
    </row>
    <row r="845" ht="15.65" spans="1:14">
      <c r="A845" s="287">
        <v>2169999</v>
      </c>
      <c r="B845" s="269" t="s">
        <v>775</v>
      </c>
      <c r="C845" s="265">
        <v>496</v>
      </c>
      <c r="D845" s="265"/>
      <c r="E845" s="270"/>
      <c r="F845" s="270">
        <v>495.595</v>
      </c>
      <c r="G845" s="270"/>
      <c r="H845" s="270"/>
      <c r="I845" s="270"/>
      <c r="J845" s="270"/>
      <c r="K845" s="265"/>
      <c r="L845" s="270">
        <v>0</v>
      </c>
      <c r="M845" s="277"/>
      <c r="N845" s="277"/>
    </row>
    <row r="846" s="247" customFormat="1" ht="15.65" spans="1:14">
      <c r="A846" s="266">
        <v>217</v>
      </c>
      <c r="B846" s="267" t="s">
        <v>776</v>
      </c>
      <c r="C846" s="265">
        <f>C847+C854+C857</f>
        <v>471</v>
      </c>
      <c r="D846" s="265">
        <f>C846-E846-F846-G846-H846-I846-J846</f>
        <v>407.8</v>
      </c>
      <c r="E846" s="270"/>
      <c r="F846" s="270">
        <f>F847+F854+F857</f>
        <v>63.2</v>
      </c>
      <c r="G846" s="270"/>
      <c r="H846" s="270"/>
      <c r="I846" s="270"/>
      <c r="J846" s="270"/>
      <c r="K846" s="265">
        <v>245</v>
      </c>
      <c r="L846" s="270">
        <v>208</v>
      </c>
      <c r="M846" s="277"/>
      <c r="N846" s="277">
        <f>C846/L846-1</f>
        <v>1.26442307692308</v>
      </c>
    </row>
    <row r="847" ht="15.65" spans="1:14">
      <c r="A847" s="266">
        <v>21701</v>
      </c>
      <c r="B847" s="267" t="s">
        <v>777</v>
      </c>
      <c r="C847" s="265">
        <v>169</v>
      </c>
      <c r="D847" s="265">
        <f>C847-E847-F847-G847-H847-I847-J847</f>
        <v>169</v>
      </c>
      <c r="E847" s="270"/>
      <c r="F847" s="270"/>
      <c r="G847" s="270"/>
      <c r="H847" s="270"/>
      <c r="I847" s="270"/>
      <c r="J847" s="270"/>
      <c r="K847" s="265">
        <f>SUM(K848:K852)</f>
        <v>245</v>
      </c>
      <c r="L847" s="270">
        <v>153</v>
      </c>
      <c r="M847" s="277">
        <f>C847/K847</f>
        <v>0.689795918367347</v>
      </c>
      <c r="N847" s="277">
        <f>C847/L847-1</f>
        <v>0.104575163398693</v>
      </c>
    </row>
    <row r="848" ht="15.65" spans="1:14">
      <c r="A848" s="266">
        <v>2170101</v>
      </c>
      <c r="B848" s="269" t="s">
        <v>124</v>
      </c>
      <c r="C848" s="265">
        <v>83</v>
      </c>
      <c r="D848" s="265">
        <f>C848-E848-F848-G848-H848-I848-J848</f>
        <v>83</v>
      </c>
      <c r="E848" s="270"/>
      <c r="F848" s="270"/>
      <c r="G848" s="270"/>
      <c r="H848" s="270"/>
      <c r="I848" s="270"/>
      <c r="J848" s="270"/>
      <c r="K848" s="265">
        <v>138</v>
      </c>
      <c r="L848" s="270">
        <v>78</v>
      </c>
      <c r="M848" s="277">
        <f>C848/K848</f>
        <v>0.601449275362319</v>
      </c>
      <c r="N848" s="277">
        <f>C848/L848-1</f>
        <v>0.0641025641025641</v>
      </c>
    </row>
    <row r="849" ht="15.65" spans="1:14">
      <c r="A849" s="266">
        <v>2170102</v>
      </c>
      <c r="B849" s="269" t="s">
        <v>125</v>
      </c>
      <c r="C849" s="265">
        <v>27</v>
      </c>
      <c r="D849" s="265">
        <f>C849-E849-F849-G849-H849-I849-J849</f>
        <v>27</v>
      </c>
      <c r="E849" s="270"/>
      <c r="F849" s="270"/>
      <c r="G849" s="270"/>
      <c r="H849" s="270"/>
      <c r="I849" s="270"/>
      <c r="J849" s="270"/>
      <c r="K849" s="265">
        <v>107</v>
      </c>
      <c r="L849" s="270">
        <v>24</v>
      </c>
      <c r="M849" s="277">
        <f>C849/K849</f>
        <v>0.252336448598131</v>
      </c>
      <c r="N849" s="277">
        <f>C849/L849-1</f>
        <v>0.125</v>
      </c>
    </row>
    <row r="850" ht="15.65" spans="1:14">
      <c r="A850" s="266">
        <v>2170103</v>
      </c>
      <c r="B850" s="269" t="s">
        <v>126</v>
      </c>
      <c r="C850" s="265"/>
      <c r="D850" s="265"/>
      <c r="E850" s="270"/>
      <c r="F850" s="270"/>
      <c r="G850" s="270"/>
      <c r="H850" s="270"/>
      <c r="I850" s="270"/>
      <c r="J850" s="270"/>
      <c r="K850" s="265"/>
      <c r="L850" s="270">
        <v>0</v>
      </c>
      <c r="M850" s="277"/>
      <c r="N850" s="277"/>
    </row>
    <row r="851" ht="15.65" spans="1:14">
      <c r="A851" s="266">
        <v>2170104</v>
      </c>
      <c r="B851" s="269" t="s">
        <v>778</v>
      </c>
      <c r="C851" s="265"/>
      <c r="D851" s="265"/>
      <c r="E851" s="270"/>
      <c r="F851" s="270"/>
      <c r="G851" s="270"/>
      <c r="H851" s="270"/>
      <c r="I851" s="270"/>
      <c r="J851" s="270"/>
      <c r="K851" s="265"/>
      <c r="L851" s="270">
        <v>0</v>
      </c>
      <c r="M851" s="277"/>
      <c r="N851" s="277"/>
    </row>
    <row r="852" ht="15.65" spans="1:14">
      <c r="A852" s="266">
        <v>2170150</v>
      </c>
      <c r="B852" s="269" t="s">
        <v>133</v>
      </c>
      <c r="C852" s="265">
        <v>59</v>
      </c>
      <c r="D852" s="265">
        <f>C852-E852-F852-G852-H852-I852-J852</f>
        <v>59</v>
      </c>
      <c r="E852" s="270"/>
      <c r="F852" s="270"/>
      <c r="G852" s="270"/>
      <c r="H852" s="270"/>
      <c r="I852" s="270"/>
      <c r="J852" s="270"/>
      <c r="K852" s="265"/>
      <c r="L852" s="270">
        <v>51</v>
      </c>
      <c r="M852" s="277"/>
      <c r="N852" s="277">
        <f>C852/L852-1</f>
        <v>0.156862745098039</v>
      </c>
    </row>
    <row r="853" ht="15.65" spans="1:14">
      <c r="A853" s="281">
        <v>2170199</v>
      </c>
      <c r="B853" s="267" t="s">
        <v>779</v>
      </c>
      <c r="C853" s="265"/>
      <c r="D853" s="265"/>
      <c r="E853" s="270"/>
      <c r="F853" s="270"/>
      <c r="G853" s="270"/>
      <c r="H853" s="270"/>
      <c r="I853" s="270"/>
      <c r="J853" s="270"/>
      <c r="K853" s="265"/>
      <c r="L853" s="270">
        <v>0</v>
      </c>
      <c r="M853" s="277"/>
      <c r="N853" s="277"/>
    </row>
    <row r="854" ht="15.65" spans="1:14">
      <c r="A854" s="281">
        <v>21703</v>
      </c>
      <c r="B854" s="267" t="s">
        <v>780</v>
      </c>
      <c r="C854" s="265">
        <v>63</v>
      </c>
      <c r="D854" s="265"/>
      <c r="E854" s="270"/>
      <c r="F854" s="270">
        <f>SUM(F855:F856)</f>
        <v>63.2</v>
      </c>
      <c r="G854" s="270"/>
      <c r="H854" s="270"/>
      <c r="I854" s="270"/>
      <c r="J854" s="270"/>
      <c r="K854" s="265"/>
      <c r="L854" s="270">
        <v>4</v>
      </c>
      <c r="M854" s="277"/>
      <c r="N854" s="277"/>
    </row>
    <row r="855" ht="15.65" spans="1:14">
      <c r="A855" s="281">
        <v>2170301</v>
      </c>
      <c r="B855" s="269" t="s">
        <v>781</v>
      </c>
      <c r="C855" s="265"/>
      <c r="D855" s="265"/>
      <c r="E855" s="270"/>
      <c r="F855" s="270"/>
      <c r="G855" s="270"/>
      <c r="H855" s="270"/>
      <c r="I855" s="270"/>
      <c r="J855" s="270"/>
      <c r="K855" s="265"/>
      <c r="L855" s="270">
        <v>0</v>
      </c>
      <c r="M855" s="277"/>
      <c r="N855" s="277"/>
    </row>
    <row r="856" ht="15.65" spans="1:14">
      <c r="A856" s="281">
        <v>2170399</v>
      </c>
      <c r="B856" s="269" t="s">
        <v>782</v>
      </c>
      <c r="C856" s="265">
        <v>63</v>
      </c>
      <c r="D856" s="265"/>
      <c r="E856" s="270"/>
      <c r="F856" s="270">
        <v>63.2</v>
      </c>
      <c r="G856" s="270"/>
      <c r="H856" s="270"/>
      <c r="I856" s="270"/>
      <c r="J856" s="270"/>
      <c r="K856" s="265"/>
      <c r="L856" s="270">
        <v>4</v>
      </c>
      <c r="M856" s="277"/>
      <c r="N856" s="277"/>
    </row>
    <row r="857" ht="15.65" spans="1:14">
      <c r="A857" s="281">
        <v>21799</v>
      </c>
      <c r="B857" s="267" t="s">
        <v>783</v>
      </c>
      <c r="C857" s="265">
        <v>239</v>
      </c>
      <c r="D857" s="265">
        <f t="shared" ref="D857:D862" si="40">C857-E857-F857-G857-H857-I857-J857</f>
        <v>239</v>
      </c>
      <c r="E857" s="270"/>
      <c r="F857" s="270"/>
      <c r="G857" s="270"/>
      <c r="H857" s="270"/>
      <c r="I857" s="270"/>
      <c r="J857" s="270"/>
      <c r="K857" s="265"/>
      <c r="L857" s="270">
        <v>51</v>
      </c>
      <c r="M857" s="277"/>
      <c r="N857" s="277"/>
    </row>
    <row r="858" ht="15.65" spans="1:14">
      <c r="A858" s="281">
        <v>2179901</v>
      </c>
      <c r="B858" s="269" t="s">
        <v>784</v>
      </c>
      <c r="C858" s="265">
        <v>239</v>
      </c>
      <c r="D858" s="265">
        <f t="shared" si="40"/>
        <v>239</v>
      </c>
      <c r="E858" s="270"/>
      <c r="F858" s="270"/>
      <c r="G858" s="270"/>
      <c r="H858" s="270"/>
      <c r="I858" s="270"/>
      <c r="J858" s="270"/>
      <c r="K858" s="265"/>
      <c r="L858" s="270">
        <v>51</v>
      </c>
      <c r="M858" s="277"/>
      <c r="N858" s="277"/>
    </row>
    <row r="859" s="247" customFormat="1" ht="15.65" spans="1:14">
      <c r="A859" s="266">
        <v>220</v>
      </c>
      <c r="B859" s="267" t="s">
        <v>785</v>
      </c>
      <c r="C859" s="265">
        <f>C860+C874+C882+C898</f>
        <v>973</v>
      </c>
      <c r="D859" s="265">
        <f t="shared" si="40"/>
        <v>963.4388</v>
      </c>
      <c r="E859" s="270"/>
      <c r="F859" s="270">
        <f>F860+F874+F882+F898</f>
        <v>9.5612</v>
      </c>
      <c r="G859" s="270"/>
      <c r="H859" s="270"/>
      <c r="I859" s="270"/>
      <c r="J859" s="270"/>
      <c r="K859" s="265">
        <f>K860+K874+K882+K898</f>
        <v>880</v>
      </c>
      <c r="L859" s="270">
        <v>1006</v>
      </c>
      <c r="M859" s="277">
        <f>C859/K859</f>
        <v>1.10568181818182</v>
      </c>
      <c r="N859" s="277">
        <f>C859/L859-1</f>
        <v>-0.032803180914513</v>
      </c>
    </row>
    <row r="860" ht="15.65" spans="1:14">
      <c r="A860" s="266">
        <v>22001</v>
      </c>
      <c r="B860" s="267" t="s">
        <v>786</v>
      </c>
      <c r="C860" s="265">
        <f>SUM(C861:C873)</f>
        <v>849</v>
      </c>
      <c r="D860" s="265">
        <f t="shared" si="40"/>
        <v>849</v>
      </c>
      <c r="E860" s="270"/>
      <c r="F860" s="270"/>
      <c r="G860" s="270"/>
      <c r="H860" s="270"/>
      <c r="I860" s="270"/>
      <c r="J860" s="270"/>
      <c r="K860" s="265">
        <f>SUM(K861:K873)</f>
        <v>812</v>
      </c>
      <c r="L860" s="270">
        <v>926</v>
      </c>
      <c r="M860" s="277">
        <f>C860/K860</f>
        <v>1.04556650246305</v>
      </c>
      <c r="N860" s="277">
        <f>C860/L860-1</f>
        <v>-0.0831533477321814</v>
      </c>
    </row>
    <row r="861" ht="15.65" spans="1:14">
      <c r="A861" s="266">
        <v>2200101</v>
      </c>
      <c r="B861" s="269" t="s">
        <v>124</v>
      </c>
      <c r="C861" s="265">
        <v>156</v>
      </c>
      <c r="D861" s="265">
        <f t="shared" si="40"/>
        <v>156</v>
      </c>
      <c r="E861" s="270"/>
      <c r="F861" s="270"/>
      <c r="G861" s="270"/>
      <c r="H861" s="270"/>
      <c r="I861" s="270"/>
      <c r="J861" s="270"/>
      <c r="K861" s="265">
        <v>648</v>
      </c>
      <c r="L861" s="270">
        <v>174</v>
      </c>
      <c r="M861" s="277">
        <f>C861/K861</f>
        <v>0.240740740740741</v>
      </c>
      <c r="N861" s="277">
        <f>C861/L861-1</f>
        <v>-0.103448275862069</v>
      </c>
    </row>
    <row r="862" ht="15.65" spans="1:14">
      <c r="A862" s="266">
        <v>2200102</v>
      </c>
      <c r="B862" s="269" t="s">
        <v>125</v>
      </c>
      <c r="C862" s="265">
        <v>89</v>
      </c>
      <c r="D862" s="265">
        <f t="shared" si="40"/>
        <v>89</v>
      </c>
      <c r="E862" s="270"/>
      <c r="F862" s="270"/>
      <c r="G862" s="270"/>
      <c r="H862" s="270"/>
      <c r="I862" s="270"/>
      <c r="J862" s="270"/>
      <c r="K862" s="265">
        <v>164</v>
      </c>
      <c r="L862" s="270">
        <v>68</v>
      </c>
      <c r="M862" s="277">
        <f>C862/K862</f>
        <v>0.542682926829268</v>
      </c>
      <c r="N862" s="277">
        <f>C862/L862-1</f>
        <v>0.308823529411765</v>
      </c>
    </row>
    <row r="863" ht="15.65" spans="1:14">
      <c r="A863" s="266">
        <v>2200103</v>
      </c>
      <c r="B863" s="269" t="s">
        <v>126</v>
      </c>
      <c r="C863" s="265"/>
      <c r="D863" s="265"/>
      <c r="E863" s="270"/>
      <c r="F863" s="270"/>
      <c r="G863" s="270"/>
      <c r="H863" s="270"/>
      <c r="I863" s="270"/>
      <c r="J863" s="270"/>
      <c r="K863" s="265"/>
      <c r="L863" s="270"/>
      <c r="M863" s="277"/>
      <c r="N863" s="277"/>
    </row>
    <row r="864" ht="15.65" spans="1:14">
      <c r="A864" s="266">
        <v>2200104</v>
      </c>
      <c r="B864" s="269" t="s">
        <v>787</v>
      </c>
      <c r="C864" s="265">
        <v>92</v>
      </c>
      <c r="D864" s="265">
        <f>C864-E864-F864-G864-H864-I864-J864</f>
        <v>92</v>
      </c>
      <c r="E864" s="270"/>
      <c r="F864" s="270"/>
      <c r="G864" s="270"/>
      <c r="H864" s="270"/>
      <c r="I864" s="270"/>
      <c r="J864" s="270"/>
      <c r="K864" s="265"/>
      <c r="L864" s="270">
        <v>267</v>
      </c>
      <c r="M864" s="277"/>
      <c r="N864" s="277">
        <f>C864/L864-1</f>
        <v>-0.655430711610487</v>
      </c>
    </row>
    <row r="865" ht="15.65" spans="1:14">
      <c r="A865" s="266">
        <v>2200105</v>
      </c>
      <c r="B865" s="269" t="s">
        <v>788</v>
      </c>
      <c r="C865" s="265">
        <v>1</v>
      </c>
      <c r="D865" s="265">
        <f>C865-E865-F865-G865-H865-I865-J865</f>
        <v>1</v>
      </c>
      <c r="E865" s="270"/>
      <c r="F865" s="270"/>
      <c r="G865" s="270"/>
      <c r="H865" s="270"/>
      <c r="I865" s="270"/>
      <c r="J865" s="270"/>
      <c r="K865" s="265"/>
      <c r="L865" s="270"/>
      <c r="M865" s="277"/>
      <c r="N865" s="277"/>
    </row>
    <row r="866" ht="15.65" spans="1:14">
      <c r="A866" s="266">
        <v>2200106</v>
      </c>
      <c r="B866" s="269" t="s">
        <v>789</v>
      </c>
      <c r="C866" s="265"/>
      <c r="D866" s="265"/>
      <c r="E866" s="270"/>
      <c r="F866" s="270"/>
      <c r="G866" s="270"/>
      <c r="H866" s="270"/>
      <c r="I866" s="270"/>
      <c r="J866" s="270"/>
      <c r="K866" s="265"/>
      <c r="L866" s="270"/>
      <c r="M866" s="277"/>
      <c r="N866" s="277"/>
    </row>
    <row r="867" ht="15.65" spans="1:14">
      <c r="A867" s="266">
        <v>2200110</v>
      </c>
      <c r="B867" s="269" t="s">
        <v>790</v>
      </c>
      <c r="C867" s="265"/>
      <c r="D867" s="265"/>
      <c r="E867" s="270"/>
      <c r="F867" s="270"/>
      <c r="G867" s="270"/>
      <c r="H867" s="270"/>
      <c r="I867" s="270"/>
      <c r="J867" s="270"/>
      <c r="K867" s="265"/>
      <c r="L867" s="270"/>
      <c r="M867" s="277"/>
      <c r="N867" s="277"/>
    </row>
    <row r="868" ht="15.65" spans="1:14">
      <c r="A868" s="266">
        <v>2200111</v>
      </c>
      <c r="B868" s="269" t="s">
        <v>791</v>
      </c>
      <c r="C868" s="265"/>
      <c r="D868" s="265"/>
      <c r="E868" s="270"/>
      <c r="F868" s="270"/>
      <c r="G868" s="270"/>
      <c r="H868" s="270"/>
      <c r="I868" s="270"/>
      <c r="J868" s="270"/>
      <c r="K868" s="265"/>
      <c r="L868" s="270"/>
      <c r="M868" s="277"/>
      <c r="N868" s="277"/>
    </row>
    <row r="869" ht="15.65" spans="1:14">
      <c r="A869" s="266">
        <v>2200116</v>
      </c>
      <c r="B869" s="269" t="s">
        <v>792</v>
      </c>
      <c r="C869" s="265"/>
      <c r="D869" s="265"/>
      <c r="E869" s="270"/>
      <c r="F869" s="270"/>
      <c r="G869" s="270"/>
      <c r="H869" s="270"/>
      <c r="I869" s="270"/>
      <c r="J869" s="270"/>
      <c r="K869" s="265"/>
      <c r="L869" s="270"/>
      <c r="M869" s="277"/>
      <c r="N869" s="277"/>
    </row>
    <row r="870" ht="15.65" spans="1:14">
      <c r="A870" s="266">
        <v>2200119</v>
      </c>
      <c r="B870" s="269" t="s">
        <v>793</v>
      </c>
      <c r="C870" s="265"/>
      <c r="D870" s="265"/>
      <c r="E870" s="270"/>
      <c r="F870" s="270"/>
      <c r="G870" s="270"/>
      <c r="H870" s="270"/>
      <c r="I870" s="270"/>
      <c r="J870" s="270"/>
      <c r="K870" s="265"/>
      <c r="L870" s="270"/>
      <c r="M870" s="277"/>
      <c r="N870" s="277"/>
    </row>
    <row r="871" ht="15.65" spans="1:14">
      <c r="A871" s="266">
        <v>2200120</v>
      </c>
      <c r="B871" s="269" t="s">
        <v>794</v>
      </c>
      <c r="C871" s="265"/>
      <c r="D871" s="265"/>
      <c r="E871" s="270"/>
      <c r="F871" s="270"/>
      <c r="G871" s="270"/>
      <c r="H871" s="270"/>
      <c r="I871" s="270"/>
      <c r="J871" s="270"/>
      <c r="K871" s="265"/>
      <c r="L871" s="270"/>
      <c r="M871" s="277"/>
      <c r="N871" s="277"/>
    </row>
    <row r="872" ht="15.65" spans="1:14">
      <c r="A872" s="266">
        <v>2200150</v>
      </c>
      <c r="B872" s="269" t="s">
        <v>133</v>
      </c>
      <c r="C872" s="265">
        <v>511</v>
      </c>
      <c r="D872" s="265">
        <f>C872-E872-F872-G872-H872-I872-J872</f>
        <v>511</v>
      </c>
      <c r="E872" s="270"/>
      <c r="F872" s="270"/>
      <c r="G872" s="270"/>
      <c r="H872" s="270"/>
      <c r="I872" s="270"/>
      <c r="J872" s="270"/>
      <c r="K872" s="265"/>
      <c r="L872" s="270">
        <v>371</v>
      </c>
      <c r="M872" s="277"/>
      <c r="N872" s="277">
        <f>C872/L872-1</f>
        <v>0.377358490566038</v>
      </c>
    </row>
    <row r="873" ht="15.65" spans="1:14">
      <c r="A873" s="266">
        <v>2200199</v>
      </c>
      <c r="B873" s="269" t="s">
        <v>795</v>
      </c>
      <c r="C873" s="265"/>
      <c r="D873" s="265"/>
      <c r="E873" s="270"/>
      <c r="F873" s="270"/>
      <c r="G873" s="270"/>
      <c r="H873" s="270"/>
      <c r="I873" s="270"/>
      <c r="J873" s="270"/>
      <c r="K873" s="265"/>
      <c r="L873" s="270">
        <v>46</v>
      </c>
      <c r="M873" s="277"/>
      <c r="N873" s="277"/>
    </row>
    <row r="874" ht="15.65" spans="1:14">
      <c r="A874" s="266">
        <v>22004</v>
      </c>
      <c r="B874" s="267" t="s">
        <v>796</v>
      </c>
      <c r="C874" s="265">
        <v>10</v>
      </c>
      <c r="D874" s="265"/>
      <c r="E874" s="270"/>
      <c r="F874" s="270">
        <f>SUM(F875:F881)</f>
        <v>9.5612</v>
      </c>
      <c r="G874" s="270"/>
      <c r="H874" s="270"/>
      <c r="I874" s="270"/>
      <c r="J874" s="270"/>
      <c r="K874" s="265"/>
      <c r="L874" s="270">
        <v>17</v>
      </c>
      <c r="M874" s="277"/>
      <c r="N874" s="277">
        <f>C874/L874-1</f>
        <v>-0.411764705882353</v>
      </c>
    </row>
    <row r="875" ht="15.65" spans="1:14">
      <c r="A875" s="266">
        <v>2200401</v>
      </c>
      <c r="B875" s="269" t="s">
        <v>124</v>
      </c>
      <c r="C875" s="265"/>
      <c r="D875" s="265"/>
      <c r="E875" s="270"/>
      <c r="F875" s="270"/>
      <c r="G875" s="270"/>
      <c r="H875" s="270"/>
      <c r="I875" s="270"/>
      <c r="J875" s="270"/>
      <c r="K875" s="265"/>
      <c r="L875" s="270"/>
      <c r="M875" s="277"/>
      <c r="N875" s="277"/>
    </row>
    <row r="876" ht="15.65" spans="1:14">
      <c r="A876" s="266">
        <v>2200402</v>
      </c>
      <c r="B876" s="269" t="s">
        <v>125</v>
      </c>
      <c r="C876" s="265"/>
      <c r="D876" s="265"/>
      <c r="E876" s="270"/>
      <c r="F876" s="270"/>
      <c r="G876" s="270"/>
      <c r="H876" s="270"/>
      <c r="I876" s="270"/>
      <c r="J876" s="270"/>
      <c r="K876" s="265"/>
      <c r="L876" s="270"/>
      <c r="M876" s="277"/>
      <c r="N876" s="277"/>
    </row>
    <row r="877" ht="15.65" spans="1:14">
      <c r="A877" s="266">
        <v>2200403</v>
      </c>
      <c r="B877" s="269" t="s">
        <v>126</v>
      </c>
      <c r="C877" s="265"/>
      <c r="D877" s="265"/>
      <c r="E877" s="270"/>
      <c r="F877" s="270"/>
      <c r="G877" s="270"/>
      <c r="H877" s="270"/>
      <c r="I877" s="270"/>
      <c r="J877" s="270"/>
      <c r="K877" s="265"/>
      <c r="L877" s="270">
        <v>0</v>
      </c>
      <c r="M877" s="277"/>
      <c r="N877" s="277"/>
    </row>
    <row r="878" ht="15.65" spans="1:14">
      <c r="A878" s="266">
        <v>2200404</v>
      </c>
      <c r="B878" s="269" t="s">
        <v>797</v>
      </c>
      <c r="C878" s="265"/>
      <c r="D878" s="265"/>
      <c r="E878" s="270"/>
      <c r="F878" s="270"/>
      <c r="G878" s="270"/>
      <c r="H878" s="270"/>
      <c r="I878" s="270"/>
      <c r="J878" s="270"/>
      <c r="K878" s="265"/>
      <c r="L878" s="270">
        <v>3</v>
      </c>
      <c r="M878" s="277"/>
      <c r="N878" s="277"/>
    </row>
    <row r="879" ht="15.65" spans="1:14">
      <c r="A879" s="266">
        <v>2200405</v>
      </c>
      <c r="B879" s="269" t="s">
        <v>798</v>
      </c>
      <c r="C879" s="265"/>
      <c r="D879" s="265"/>
      <c r="E879" s="270"/>
      <c r="F879" s="270"/>
      <c r="G879" s="270"/>
      <c r="H879" s="270"/>
      <c r="I879" s="270"/>
      <c r="J879" s="270"/>
      <c r="K879" s="265"/>
      <c r="L879" s="270">
        <v>0</v>
      </c>
      <c r="M879" s="277"/>
      <c r="N879" s="277"/>
    </row>
    <row r="880" ht="15.65" spans="1:14">
      <c r="A880" s="266">
        <v>2200406</v>
      </c>
      <c r="B880" s="269" t="s">
        <v>799</v>
      </c>
      <c r="C880" s="265">
        <v>10</v>
      </c>
      <c r="D880" s="265"/>
      <c r="E880" s="270"/>
      <c r="F880" s="270">
        <v>9.5612</v>
      </c>
      <c r="G880" s="270"/>
      <c r="H880" s="270"/>
      <c r="I880" s="270"/>
      <c r="J880" s="270"/>
      <c r="K880" s="265"/>
      <c r="L880" s="270">
        <v>14</v>
      </c>
      <c r="M880" s="277"/>
      <c r="N880" s="277">
        <f>C880/L880-1</f>
        <v>-0.285714285714286</v>
      </c>
    </row>
    <row r="881" ht="15.65" spans="1:14">
      <c r="A881" s="266">
        <v>2200499</v>
      </c>
      <c r="B881" s="269" t="s">
        <v>800</v>
      </c>
      <c r="C881" s="265"/>
      <c r="D881" s="265"/>
      <c r="E881" s="270"/>
      <c r="F881" s="270"/>
      <c r="G881" s="270"/>
      <c r="H881" s="270"/>
      <c r="I881" s="270"/>
      <c r="J881" s="270"/>
      <c r="K881" s="265"/>
      <c r="L881" s="270">
        <v>0</v>
      </c>
      <c r="M881" s="277"/>
      <c r="N881" s="277"/>
    </row>
    <row r="882" ht="15.65" spans="1:14">
      <c r="A882" s="266">
        <v>22005</v>
      </c>
      <c r="B882" s="267" t="s">
        <v>801</v>
      </c>
      <c r="C882" s="265">
        <v>114</v>
      </c>
      <c r="D882" s="265">
        <f>C882-E882-F882-G882-H882-I882-J882</f>
        <v>114</v>
      </c>
      <c r="E882" s="270"/>
      <c r="F882" s="270"/>
      <c r="G882" s="270"/>
      <c r="H882" s="270"/>
      <c r="I882" s="270"/>
      <c r="J882" s="270"/>
      <c r="K882" s="265">
        <f>SUM(K883:K898)</f>
        <v>68</v>
      </c>
      <c r="L882" s="270">
        <v>63</v>
      </c>
      <c r="M882" s="277"/>
      <c r="N882" s="277">
        <f>C882/L882-1</f>
        <v>0.80952380952381</v>
      </c>
    </row>
    <row r="883" ht="15.65" spans="1:14">
      <c r="A883" s="266">
        <v>2200501</v>
      </c>
      <c r="B883" s="269" t="s">
        <v>124</v>
      </c>
      <c r="C883" s="265">
        <v>6</v>
      </c>
      <c r="D883" s="265">
        <f>C883-E883-F883-G883-H883-I883-J883</f>
        <v>6</v>
      </c>
      <c r="E883" s="270"/>
      <c r="F883" s="270"/>
      <c r="G883" s="270"/>
      <c r="H883" s="270"/>
      <c r="I883" s="270"/>
      <c r="J883" s="270"/>
      <c r="K883" s="265">
        <v>8</v>
      </c>
      <c r="L883" s="270">
        <v>8</v>
      </c>
      <c r="M883" s="277">
        <f>C883/K883</f>
        <v>0.75</v>
      </c>
      <c r="N883" s="277">
        <f>C883/L883-1</f>
        <v>-0.25</v>
      </c>
    </row>
    <row r="884" ht="15.65" spans="1:14">
      <c r="A884" s="266">
        <v>2200502</v>
      </c>
      <c r="B884" s="269" t="s">
        <v>125</v>
      </c>
      <c r="C884" s="265"/>
      <c r="D884" s="265"/>
      <c r="E884" s="270"/>
      <c r="F884" s="270"/>
      <c r="G884" s="270"/>
      <c r="H884" s="270"/>
      <c r="I884" s="270"/>
      <c r="J884" s="270"/>
      <c r="K884" s="265"/>
      <c r="L884" s="270"/>
      <c r="M884" s="277"/>
      <c r="N884" s="277"/>
    </row>
    <row r="885" ht="15.65" spans="1:14">
      <c r="A885" s="266">
        <v>2200503</v>
      </c>
      <c r="B885" s="269" t="s">
        <v>126</v>
      </c>
      <c r="C885" s="265"/>
      <c r="D885" s="265"/>
      <c r="E885" s="270"/>
      <c r="F885" s="270"/>
      <c r="G885" s="270"/>
      <c r="H885" s="270"/>
      <c r="I885" s="270"/>
      <c r="J885" s="270"/>
      <c r="K885" s="265"/>
      <c r="L885" s="270">
        <v>0</v>
      </c>
      <c r="M885" s="277"/>
      <c r="N885" s="277"/>
    </row>
    <row r="886" ht="15.65" spans="1:14">
      <c r="A886" s="266">
        <v>2200504</v>
      </c>
      <c r="B886" s="269" t="s">
        <v>802</v>
      </c>
      <c r="C886" s="265">
        <v>29</v>
      </c>
      <c r="D886" s="265">
        <f>C886-E886-F886-G886-H886-I886-J886</f>
        <v>29</v>
      </c>
      <c r="E886" s="270"/>
      <c r="F886" s="270"/>
      <c r="G886" s="270"/>
      <c r="H886" s="270"/>
      <c r="I886" s="270"/>
      <c r="J886" s="270"/>
      <c r="K886" s="265">
        <v>20</v>
      </c>
      <c r="L886" s="270">
        <v>15</v>
      </c>
      <c r="M886" s="277">
        <f>C886/K886</f>
        <v>1.45</v>
      </c>
      <c r="N886" s="277">
        <f>C886/L886-1</f>
        <v>0.933333333333333</v>
      </c>
    </row>
    <row r="887" ht="15.65" spans="1:14">
      <c r="A887" s="266">
        <v>2200505</v>
      </c>
      <c r="B887" s="269" t="s">
        <v>803</v>
      </c>
      <c r="C887" s="265"/>
      <c r="D887" s="265"/>
      <c r="E887" s="270"/>
      <c r="F887" s="270"/>
      <c r="G887" s="270"/>
      <c r="H887" s="270"/>
      <c r="I887" s="270"/>
      <c r="J887" s="270"/>
      <c r="K887" s="265"/>
      <c r="L887" s="270"/>
      <c r="M887" s="277"/>
      <c r="N887" s="277"/>
    </row>
    <row r="888" ht="15.65" spans="1:14">
      <c r="A888" s="266">
        <v>2200506</v>
      </c>
      <c r="B888" s="269" t="s">
        <v>804</v>
      </c>
      <c r="C888" s="265"/>
      <c r="D888" s="265"/>
      <c r="E888" s="270"/>
      <c r="F888" s="270"/>
      <c r="G888" s="270"/>
      <c r="H888" s="270"/>
      <c r="I888" s="270"/>
      <c r="J888" s="270"/>
      <c r="K888" s="265"/>
      <c r="L888" s="270"/>
      <c r="M888" s="277"/>
      <c r="N888" s="277"/>
    </row>
    <row r="889" ht="15.65" spans="1:14">
      <c r="A889" s="266">
        <v>2200507</v>
      </c>
      <c r="B889" s="269" t="s">
        <v>805</v>
      </c>
      <c r="C889" s="265"/>
      <c r="D889" s="265"/>
      <c r="E889" s="270"/>
      <c r="F889" s="270"/>
      <c r="G889" s="270"/>
      <c r="H889" s="270"/>
      <c r="I889" s="270"/>
      <c r="J889" s="270"/>
      <c r="K889" s="265"/>
      <c r="L889" s="270"/>
      <c r="M889" s="277"/>
      <c r="N889" s="277"/>
    </row>
    <row r="890" ht="15.65" spans="1:14">
      <c r="A890" s="266">
        <v>2200508</v>
      </c>
      <c r="B890" s="269" t="s">
        <v>806</v>
      </c>
      <c r="C890" s="265">
        <v>29</v>
      </c>
      <c r="D890" s="265">
        <f>C890-E890-F890-G890-H890-I890-J890</f>
        <v>29</v>
      </c>
      <c r="E890" s="270"/>
      <c r="F890" s="270"/>
      <c r="G890" s="270"/>
      <c r="H890" s="270"/>
      <c r="I890" s="270"/>
      <c r="J890" s="270"/>
      <c r="K890" s="265"/>
      <c r="L890" s="270"/>
      <c r="M890" s="277"/>
      <c r="N890" s="277"/>
    </row>
    <row r="891" ht="15.65" spans="1:14">
      <c r="A891" s="266">
        <v>2200509</v>
      </c>
      <c r="B891" s="269" t="s">
        <v>807</v>
      </c>
      <c r="C891" s="265"/>
      <c r="D891" s="265"/>
      <c r="E891" s="270"/>
      <c r="F891" s="270"/>
      <c r="G891" s="270"/>
      <c r="H891" s="270"/>
      <c r="I891" s="270"/>
      <c r="J891" s="270"/>
      <c r="K891" s="265"/>
      <c r="L891" s="270"/>
      <c r="M891" s="277"/>
      <c r="N891" s="277"/>
    </row>
    <row r="892" ht="15.65" spans="1:14">
      <c r="A892" s="266">
        <v>2200510</v>
      </c>
      <c r="B892" s="269" t="s">
        <v>808</v>
      </c>
      <c r="C892" s="265">
        <v>5</v>
      </c>
      <c r="D892" s="265">
        <f>C892-E892-F892-G892-H892-I892-J892</f>
        <v>5</v>
      </c>
      <c r="E892" s="270"/>
      <c r="F892" s="270"/>
      <c r="G892" s="270"/>
      <c r="H892" s="270"/>
      <c r="I892" s="270"/>
      <c r="J892" s="270"/>
      <c r="K892" s="265">
        <v>5</v>
      </c>
      <c r="L892" s="270">
        <v>5</v>
      </c>
      <c r="M892" s="277"/>
      <c r="N892" s="277">
        <f>C892/L892-1</f>
        <v>0</v>
      </c>
    </row>
    <row r="893" ht="15.65" spans="1:14">
      <c r="A893" s="266">
        <v>2200511</v>
      </c>
      <c r="B893" s="269" t="s">
        <v>809</v>
      </c>
      <c r="C893" s="265"/>
      <c r="D893" s="265"/>
      <c r="E893" s="270"/>
      <c r="F893" s="270"/>
      <c r="G893" s="270"/>
      <c r="H893" s="270"/>
      <c r="I893" s="270"/>
      <c r="J893" s="270"/>
      <c r="K893" s="265"/>
      <c r="L893" s="270"/>
      <c r="M893" s="277"/>
      <c r="N893" s="277"/>
    </row>
    <row r="894" ht="15.65" spans="1:14">
      <c r="A894" s="266">
        <v>2200512</v>
      </c>
      <c r="B894" s="269" t="s">
        <v>810</v>
      </c>
      <c r="C894" s="265"/>
      <c r="D894" s="265"/>
      <c r="E894" s="270"/>
      <c r="F894" s="270"/>
      <c r="G894" s="270"/>
      <c r="H894" s="270"/>
      <c r="I894" s="270"/>
      <c r="J894" s="270"/>
      <c r="K894" s="265"/>
      <c r="L894" s="270"/>
      <c r="M894" s="277"/>
      <c r="N894" s="277"/>
    </row>
    <row r="895" ht="15.65" spans="1:14">
      <c r="A895" s="266">
        <v>2200513</v>
      </c>
      <c r="B895" s="269" t="s">
        <v>811</v>
      </c>
      <c r="C895" s="265"/>
      <c r="D895" s="265"/>
      <c r="E895" s="270"/>
      <c r="F895" s="270"/>
      <c r="G895" s="270"/>
      <c r="H895" s="270"/>
      <c r="I895" s="270"/>
      <c r="J895" s="270"/>
      <c r="K895" s="265"/>
      <c r="L895" s="270"/>
      <c r="M895" s="277"/>
      <c r="N895" s="277"/>
    </row>
    <row r="896" ht="15.65" spans="1:14">
      <c r="A896" s="266">
        <v>2200514</v>
      </c>
      <c r="B896" s="269" t="s">
        <v>812</v>
      </c>
      <c r="C896" s="265"/>
      <c r="D896" s="265"/>
      <c r="E896" s="270"/>
      <c r="F896" s="270"/>
      <c r="G896" s="270"/>
      <c r="H896" s="270"/>
      <c r="I896" s="270"/>
      <c r="J896" s="270"/>
      <c r="K896" s="265"/>
      <c r="L896" s="270"/>
      <c r="M896" s="277"/>
      <c r="N896" s="277"/>
    </row>
    <row r="897" ht="15.65" spans="1:14">
      <c r="A897" s="266">
        <v>2200599</v>
      </c>
      <c r="B897" s="269" t="s">
        <v>813</v>
      </c>
      <c r="C897" s="265">
        <v>45</v>
      </c>
      <c r="D897" s="265">
        <f>C897-E897-F897-G897-H897-I897-J897</f>
        <v>45</v>
      </c>
      <c r="E897" s="270"/>
      <c r="F897" s="270"/>
      <c r="G897" s="270"/>
      <c r="H897" s="270"/>
      <c r="I897" s="270"/>
      <c r="J897" s="270"/>
      <c r="K897" s="265">
        <v>35</v>
      </c>
      <c r="L897" s="270">
        <v>35</v>
      </c>
      <c r="M897" s="277">
        <f>C897/K897</f>
        <v>1.28571428571429</v>
      </c>
      <c r="N897" s="277">
        <f>C897/L897-1</f>
        <v>0.285714285714286</v>
      </c>
    </row>
    <row r="898" ht="15.65" spans="1:14">
      <c r="A898" s="266">
        <v>22099</v>
      </c>
      <c r="B898" s="267" t="s">
        <v>814</v>
      </c>
      <c r="C898" s="265"/>
      <c r="D898" s="265"/>
      <c r="E898" s="270"/>
      <c r="F898" s="270"/>
      <c r="G898" s="270"/>
      <c r="H898" s="270"/>
      <c r="I898" s="270"/>
      <c r="J898" s="270"/>
      <c r="K898" s="265"/>
      <c r="L898" s="270"/>
      <c r="M898" s="277"/>
      <c r="N898" s="277"/>
    </row>
    <row r="899" s="247" customFormat="1" ht="15.65" spans="1:14">
      <c r="A899" s="266">
        <v>221</v>
      </c>
      <c r="B899" s="267" t="s">
        <v>815</v>
      </c>
      <c r="C899" s="265">
        <f>C900</f>
        <v>179</v>
      </c>
      <c r="D899" s="265">
        <f>C899-E899-F899-G899-H899-I899-J899</f>
        <v>0.460000000000008</v>
      </c>
      <c r="E899" s="270"/>
      <c r="F899" s="270">
        <f>F900</f>
        <v>178.54</v>
      </c>
      <c r="G899" s="270"/>
      <c r="H899" s="270"/>
      <c r="I899" s="270"/>
      <c r="J899" s="270"/>
      <c r="K899" s="265">
        <v>10650</v>
      </c>
      <c r="L899" s="270">
        <v>2098</v>
      </c>
      <c r="M899" s="277">
        <f>C899/K899</f>
        <v>0.0168075117370892</v>
      </c>
      <c r="N899" s="277">
        <f>C899/L899-1</f>
        <v>-0.914680648236416</v>
      </c>
    </row>
    <row r="900" ht="15.65" spans="1:14">
      <c r="A900" s="266">
        <v>22101</v>
      </c>
      <c r="B900" s="267" t="s">
        <v>816</v>
      </c>
      <c r="C900" s="265">
        <v>179</v>
      </c>
      <c r="D900" s="265">
        <f>C900-E900-F900-G900-H900-I900-J900</f>
        <v>0.460000000000008</v>
      </c>
      <c r="E900" s="270"/>
      <c r="F900" s="270">
        <f>SUM(F901:F908)</f>
        <v>178.54</v>
      </c>
      <c r="G900" s="270"/>
      <c r="H900" s="270"/>
      <c r="I900" s="270"/>
      <c r="J900" s="270"/>
      <c r="K900" s="265">
        <v>10650</v>
      </c>
      <c r="L900" s="270">
        <v>2098</v>
      </c>
      <c r="M900" s="277">
        <f>C900/K900</f>
        <v>0.0168075117370892</v>
      </c>
      <c r="N900" s="277">
        <f>C900/L900-1</f>
        <v>-0.914680648236416</v>
      </c>
    </row>
    <row r="901" ht="15.65" spans="1:14">
      <c r="A901" s="266">
        <v>2210101</v>
      </c>
      <c r="B901" s="269" t="s">
        <v>817</v>
      </c>
      <c r="C901" s="265"/>
      <c r="D901" s="265"/>
      <c r="E901" s="270"/>
      <c r="F901" s="270"/>
      <c r="G901" s="270"/>
      <c r="H901" s="270"/>
      <c r="I901" s="270"/>
      <c r="J901" s="270"/>
      <c r="K901" s="265"/>
      <c r="L901" s="270">
        <v>0</v>
      </c>
      <c r="M901" s="277"/>
      <c r="N901" s="277"/>
    </row>
    <row r="902" ht="15.65" spans="1:14">
      <c r="A902" s="266">
        <v>2210102</v>
      </c>
      <c r="B902" s="269" t="s">
        <v>818</v>
      </c>
      <c r="C902" s="265"/>
      <c r="D902" s="265"/>
      <c r="E902" s="270"/>
      <c r="F902" s="270"/>
      <c r="G902" s="270"/>
      <c r="H902" s="270"/>
      <c r="I902" s="270"/>
      <c r="J902" s="270"/>
      <c r="K902" s="265"/>
      <c r="L902" s="270">
        <v>0</v>
      </c>
      <c r="M902" s="277"/>
      <c r="N902" s="277"/>
    </row>
    <row r="903" ht="15.65" spans="1:14">
      <c r="A903" s="266">
        <v>2210103</v>
      </c>
      <c r="B903" s="269" t="s">
        <v>819</v>
      </c>
      <c r="C903" s="265"/>
      <c r="D903" s="265"/>
      <c r="E903" s="270"/>
      <c r="F903" s="270"/>
      <c r="G903" s="270"/>
      <c r="H903" s="270"/>
      <c r="I903" s="270"/>
      <c r="J903" s="270"/>
      <c r="K903" s="265">
        <v>7490</v>
      </c>
      <c r="L903" s="270">
        <v>0</v>
      </c>
      <c r="M903" s="277"/>
      <c r="N903" s="277"/>
    </row>
    <row r="904" ht="15.65" spans="1:14">
      <c r="A904" s="266">
        <v>2210104</v>
      </c>
      <c r="B904" s="269" t="s">
        <v>820</v>
      </c>
      <c r="C904" s="265"/>
      <c r="D904" s="265"/>
      <c r="E904" s="270"/>
      <c r="F904" s="270"/>
      <c r="G904" s="270"/>
      <c r="H904" s="270"/>
      <c r="I904" s="270"/>
      <c r="J904" s="270"/>
      <c r="K904" s="265"/>
      <c r="L904" s="270">
        <v>0</v>
      </c>
      <c r="M904" s="277"/>
      <c r="N904" s="277"/>
    </row>
    <row r="905" ht="15.65" spans="1:14">
      <c r="A905" s="266">
        <v>2210105</v>
      </c>
      <c r="B905" s="269" t="s">
        <v>821</v>
      </c>
      <c r="C905" s="265">
        <v>70</v>
      </c>
      <c r="D905" s="265">
        <f>C905-E905-F905-G905-H905-I905-J905</f>
        <v>0.459999999999994</v>
      </c>
      <c r="E905" s="270"/>
      <c r="F905" s="270">
        <v>69.54</v>
      </c>
      <c r="G905" s="270"/>
      <c r="H905" s="270"/>
      <c r="I905" s="270"/>
      <c r="J905" s="270"/>
      <c r="K905" s="265"/>
      <c r="L905" s="270">
        <v>25</v>
      </c>
      <c r="M905" s="277"/>
      <c r="N905" s="277">
        <f>C905/L905-1</f>
        <v>1.8</v>
      </c>
    </row>
    <row r="906" ht="15.65" spans="1:14">
      <c r="A906" s="266">
        <v>2210106</v>
      </c>
      <c r="B906" s="269" t="s">
        <v>822</v>
      </c>
      <c r="C906" s="265"/>
      <c r="D906" s="265"/>
      <c r="E906" s="270"/>
      <c r="F906" s="270"/>
      <c r="G906" s="270"/>
      <c r="H906" s="270"/>
      <c r="I906" s="270"/>
      <c r="J906" s="270"/>
      <c r="K906" s="265"/>
      <c r="L906" s="270">
        <v>0</v>
      </c>
      <c r="M906" s="277"/>
      <c r="N906" s="277"/>
    </row>
    <row r="907" ht="15.65" spans="1:14">
      <c r="A907" s="266">
        <v>2210107</v>
      </c>
      <c r="B907" s="269" t="s">
        <v>823</v>
      </c>
      <c r="C907" s="265">
        <v>109</v>
      </c>
      <c r="D907" s="265"/>
      <c r="E907" s="270"/>
      <c r="F907" s="270">
        <v>109</v>
      </c>
      <c r="G907" s="270"/>
      <c r="H907" s="270"/>
      <c r="I907" s="270"/>
      <c r="J907" s="270"/>
      <c r="K907" s="265"/>
      <c r="L907" s="270">
        <v>108</v>
      </c>
      <c r="M907" s="277"/>
      <c r="N907" s="277">
        <f>C907/L907-1</f>
        <v>0.0092592592592593</v>
      </c>
    </row>
    <row r="908" ht="15.65" spans="1:14">
      <c r="A908" s="266">
        <v>2210199</v>
      </c>
      <c r="B908" s="269" t="s">
        <v>824</v>
      </c>
      <c r="C908" s="265"/>
      <c r="D908" s="265"/>
      <c r="E908" s="270"/>
      <c r="F908" s="270"/>
      <c r="G908" s="270"/>
      <c r="H908" s="270"/>
      <c r="I908" s="270"/>
      <c r="J908" s="270"/>
      <c r="K908" s="265">
        <v>3160</v>
      </c>
      <c r="L908" s="270">
        <v>1965</v>
      </c>
      <c r="M908" s="277"/>
      <c r="N908" s="277"/>
    </row>
    <row r="909" ht="15.65" spans="1:14">
      <c r="A909" s="266">
        <v>222</v>
      </c>
      <c r="B909" s="267" t="s">
        <v>825</v>
      </c>
      <c r="C909" s="265">
        <f>C910+C921+C924+C930</f>
        <v>387</v>
      </c>
      <c r="D909" s="265">
        <f>C909-E909-F909-G909-H909-I909-J909</f>
        <v>387</v>
      </c>
      <c r="E909" s="270"/>
      <c r="F909" s="270"/>
      <c r="G909" s="270"/>
      <c r="H909" s="270"/>
      <c r="I909" s="270"/>
      <c r="J909" s="270"/>
      <c r="K909" s="265">
        <f>K910+K924</f>
        <v>360</v>
      </c>
      <c r="L909" s="270">
        <v>383</v>
      </c>
      <c r="M909" s="277">
        <f>C909/K909</f>
        <v>1.075</v>
      </c>
      <c r="N909" s="277">
        <f>C909/L909-1</f>
        <v>0.0104438642297651</v>
      </c>
    </row>
    <row r="910" ht="15.65" spans="1:14">
      <c r="A910" s="266">
        <v>22201</v>
      </c>
      <c r="B910" s="267" t="s">
        <v>826</v>
      </c>
      <c r="C910" s="265">
        <v>276</v>
      </c>
      <c r="D910" s="265">
        <f>C910-E910-F910-G910-H910-I910-J910</f>
        <v>276</v>
      </c>
      <c r="E910" s="270"/>
      <c r="F910" s="270"/>
      <c r="G910" s="270"/>
      <c r="H910" s="270"/>
      <c r="I910" s="270"/>
      <c r="J910" s="270"/>
      <c r="K910" s="265">
        <f>SUM(K911:K920)</f>
        <v>254</v>
      </c>
      <c r="L910" s="270">
        <v>383</v>
      </c>
      <c r="M910" s="277">
        <f>C910/K910</f>
        <v>1.08661417322835</v>
      </c>
      <c r="N910" s="277">
        <f>C910/L910-1</f>
        <v>-0.279373368146214</v>
      </c>
    </row>
    <row r="911" ht="15.65" spans="1:14">
      <c r="A911" s="266">
        <v>2220101</v>
      </c>
      <c r="B911" s="269" t="s">
        <v>124</v>
      </c>
      <c r="C911" s="265">
        <v>121</v>
      </c>
      <c r="D911" s="265">
        <f>C911-E911-F911-G911-H911-I911-J911</f>
        <v>121</v>
      </c>
      <c r="E911" s="270"/>
      <c r="F911" s="270"/>
      <c r="G911" s="270"/>
      <c r="H911" s="270"/>
      <c r="I911" s="270"/>
      <c r="J911" s="270"/>
      <c r="K911" s="265">
        <v>202</v>
      </c>
      <c r="L911" s="270">
        <v>124</v>
      </c>
      <c r="M911" s="277">
        <f>C911/K911</f>
        <v>0.599009900990099</v>
      </c>
      <c r="N911" s="277">
        <f>C911/L911-1</f>
        <v>-0.0241935483870968</v>
      </c>
    </row>
    <row r="912" ht="15.65" spans="1:14">
      <c r="A912" s="266">
        <v>2220102</v>
      </c>
      <c r="B912" s="269" t="s">
        <v>125</v>
      </c>
      <c r="C912" s="265"/>
      <c r="D912" s="265"/>
      <c r="E912" s="270"/>
      <c r="F912" s="270"/>
      <c r="G912" s="270"/>
      <c r="H912" s="270"/>
      <c r="I912" s="270"/>
      <c r="J912" s="270"/>
      <c r="K912" s="265"/>
      <c r="L912" s="270"/>
      <c r="M912" s="277"/>
      <c r="N912" s="277"/>
    </row>
    <row r="913" ht="15.65" spans="1:14">
      <c r="A913" s="266">
        <v>2220103</v>
      </c>
      <c r="B913" s="269" t="s">
        <v>126</v>
      </c>
      <c r="C913" s="265"/>
      <c r="D913" s="265"/>
      <c r="E913" s="270"/>
      <c r="F913" s="270"/>
      <c r="G913" s="270"/>
      <c r="H913" s="270"/>
      <c r="I913" s="270"/>
      <c r="J913" s="270"/>
      <c r="K913" s="265"/>
      <c r="L913" s="270">
        <v>0</v>
      </c>
      <c r="M913" s="277"/>
      <c r="N913" s="277"/>
    </row>
    <row r="914" ht="15.65" spans="1:14">
      <c r="A914" s="266">
        <v>2220104</v>
      </c>
      <c r="B914" s="269" t="s">
        <v>827</v>
      </c>
      <c r="C914" s="265"/>
      <c r="D914" s="265"/>
      <c r="E914" s="270"/>
      <c r="F914" s="270"/>
      <c r="G914" s="270"/>
      <c r="H914" s="270"/>
      <c r="I914" s="270"/>
      <c r="J914" s="270"/>
      <c r="K914" s="265"/>
      <c r="L914" s="270">
        <v>0</v>
      </c>
      <c r="M914" s="277"/>
      <c r="N914" s="277"/>
    </row>
    <row r="915" ht="15.65" spans="1:14">
      <c r="A915" s="266">
        <v>2220105</v>
      </c>
      <c r="B915" s="269" t="s">
        <v>828</v>
      </c>
      <c r="C915" s="265"/>
      <c r="D915" s="265"/>
      <c r="E915" s="270"/>
      <c r="F915" s="270"/>
      <c r="G915" s="270"/>
      <c r="H915" s="270"/>
      <c r="I915" s="270"/>
      <c r="J915" s="270"/>
      <c r="K915" s="265"/>
      <c r="L915" s="270">
        <v>0</v>
      </c>
      <c r="M915" s="277"/>
      <c r="N915" s="277"/>
    </row>
    <row r="916" ht="15.65" spans="1:14">
      <c r="A916" s="266">
        <v>2220106</v>
      </c>
      <c r="B916" s="269" t="s">
        <v>829</v>
      </c>
      <c r="C916" s="265">
        <v>50</v>
      </c>
      <c r="D916" s="265">
        <f>C916-E916-F916-G916-H916-I916-J916</f>
        <v>50</v>
      </c>
      <c r="E916" s="270"/>
      <c r="F916" s="270"/>
      <c r="G916" s="270"/>
      <c r="H916" s="270"/>
      <c r="I916" s="270"/>
      <c r="J916" s="270"/>
      <c r="K916" s="265">
        <v>52</v>
      </c>
      <c r="L916" s="270">
        <v>160</v>
      </c>
      <c r="M916" s="277">
        <f>C916/K916</f>
        <v>0.961538461538462</v>
      </c>
      <c r="N916" s="277">
        <f>C916/L916-1</f>
        <v>-0.6875</v>
      </c>
    </row>
    <row r="917" ht="15.65" spans="1:14">
      <c r="A917" s="266">
        <v>2220107</v>
      </c>
      <c r="B917" s="269" t="s">
        <v>830</v>
      </c>
      <c r="C917" s="265"/>
      <c r="D917" s="265">
        <f>C917-E917-F917-G917-H917-I917-J917</f>
        <v>0</v>
      </c>
      <c r="E917" s="270"/>
      <c r="F917" s="270"/>
      <c r="G917" s="270"/>
      <c r="H917" s="270"/>
      <c r="I917" s="270"/>
      <c r="J917" s="270"/>
      <c r="K917" s="265"/>
      <c r="L917" s="270">
        <v>0</v>
      </c>
      <c r="M917" s="277"/>
      <c r="N917" s="277"/>
    </row>
    <row r="918" ht="15.65" spans="1:14">
      <c r="A918" s="266">
        <v>2220118</v>
      </c>
      <c r="B918" s="269" t="s">
        <v>831</v>
      </c>
      <c r="C918" s="265"/>
      <c r="D918" s="265">
        <f>C918-E918-F918-G918-H918-I918-J918</f>
        <v>0</v>
      </c>
      <c r="E918" s="270"/>
      <c r="F918" s="270"/>
      <c r="G918" s="270"/>
      <c r="H918" s="270"/>
      <c r="I918" s="270"/>
      <c r="J918" s="270"/>
      <c r="K918" s="265"/>
      <c r="L918" s="270">
        <v>0</v>
      </c>
      <c r="M918" s="277"/>
      <c r="N918" s="277"/>
    </row>
    <row r="919" ht="15.65" spans="1:14">
      <c r="A919" s="266">
        <v>2220150</v>
      </c>
      <c r="B919" s="269" t="s">
        <v>133</v>
      </c>
      <c r="C919" s="265">
        <v>85</v>
      </c>
      <c r="D919" s="265">
        <f>C919-E919-F919-G919-H919-I919-J919</f>
        <v>85</v>
      </c>
      <c r="E919" s="270"/>
      <c r="F919" s="270"/>
      <c r="G919" s="270"/>
      <c r="H919" s="270"/>
      <c r="I919" s="270"/>
      <c r="J919" s="270"/>
      <c r="K919" s="265"/>
      <c r="L919" s="270">
        <v>59</v>
      </c>
      <c r="M919" s="277"/>
      <c r="N919" s="277">
        <f>C919/L919-1</f>
        <v>0.440677966101695</v>
      </c>
    </row>
    <row r="920" ht="15.65" spans="1:14">
      <c r="A920" s="266">
        <v>2220199</v>
      </c>
      <c r="B920" s="269" t="s">
        <v>832</v>
      </c>
      <c r="C920" s="265">
        <v>20</v>
      </c>
      <c r="D920" s="265">
        <f>C920-E920-F920-G920-H920-I920-J920</f>
        <v>20</v>
      </c>
      <c r="E920" s="270"/>
      <c r="F920" s="270"/>
      <c r="G920" s="270"/>
      <c r="H920" s="270"/>
      <c r="I920" s="270"/>
      <c r="J920" s="270"/>
      <c r="K920" s="265"/>
      <c r="L920" s="270">
        <v>40</v>
      </c>
      <c r="M920" s="277"/>
      <c r="N920" s="277">
        <f>C920/L920-1</f>
        <v>-0.5</v>
      </c>
    </row>
    <row r="921" ht="15.65" spans="1:14">
      <c r="A921" s="266">
        <v>22202</v>
      </c>
      <c r="B921" s="267" t="s">
        <v>833</v>
      </c>
      <c r="C921" s="265"/>
      <c r="D921" s="265"/>
      <c r="E921" s="270"/>
      <c r="F921" s="270"/>
      <c r="G921" s="270"/>
      <c r="H921" s="270"/>
      <c r="I921" s="270"/>
      <c r="J921" s="270"/>
      <c r="K921" s="265"/>
      <c r="L921" s="270">
        <v>0</v>
      </c>
      <c r="M921" s="277"/>
      <c r="N921" s="277"/>
    </row>
    <row r="922" ht="15.65" spans="1:14">
      <c r="A922" s="266">
        <v>2220210</v>
      </c>
      <c r="B922" s="269" t="s">
        <v>834</v>
      </c>
      <c r="C922" s="265"/>
      <c r="D922" s="265"/>
      <c r="E922" s="270"/>
      <c r="F922" s="270"/>
      <c r="G922" s="270"/>
      <c r="H922" s="270"/>
      <c r="I922" s="270"/>
      <c r="J922" s="270"/>
      <c r="K922" s="265"/>
      <c r="L922" s="270">
        <v>0</v>
      </c>
      <c r="M922" s="277"/>
      <c r="N922" s="277"/>
    </row>
    <row r="923" ht="15.65" spans="1:14">
      <c r="A923" s="266">
        <v>2220211</v>
      </c>
      <c r="B923" s="269" t="s">
        <v>835</v>
      </c>
      <c r="C923" s="265"/>
      <c r="D923" s="265"/>
      <c r="E923" s="270"/>
      <c r="F923" s="270"/>
      <c r="G923" s="270"/>
      <c r="H923" s="270"/>
      <c r="I923" s="270"/>
      <c r="J923" s="270"/>
      <c r="K923" s="265"/>
      <c r="L923" s="270">
        <v>0</v>
      </c>
      <c r="M923" s="277"/>
      <c r="N923" s="277"/>
    </row>
    <row r="924" ht="15.65" spans="1:14">
      <c r="A924" s="266">
        <v>22204</v>
      </c>
      <c r="B924" s="267" t="s">
        <v>836</v>
      </c>
      <c r="C924" s="265">
        <v>111</v>
      </c>
      <c r="D924" s="265">
        <f>C924-E924-F924-G924-H924-I924-J924</f>
        <v>111</v>
      </c>
      <c r="E924" s="270"/>
      <c r="F924" s="270"/>
      <c r="G924" s="270"/>
      <c r="H924" s="270"/>
      <c r="I924" s="270"/>
      <c r="J924" s="270"/>
      <c r="K924" s="265">
        <v>106</v>
      </c>
      <c r="L924" s="270">
        <v>0</v>
      </c>
      <c r="M924" s="277">
        <f>C924/K924</f>
        <v>1.04716981132075</v>
      </c>
      <c r="N924" s="277"/>
    </row>
    <row r="925" ht="15.65" spans="1:14">
      <c r="A925" s="266">
        <v>2220401</v>
      </c>
      <c r="B925" s="269" t="s">
        <v>837</v>
      </c>
      <c r="C925" s="265">
        <v>8</v>
      </c>
      <c r="D925" s="265">
        <f>C925-E925-F925-G925-H925-I925-J925</f>
        <v>8</v>
      </c>
      <c r="E925" s="270"/>
      <c r="F925" s="270"/>
      <c r="G925" s="270"/>
      <c r="H925" s="270"/>
      <c r="I925" s="270"/>
      <c r="J925" s="270"/>
      <c r="K925" s="265"/>
      <c r="L925" s="270">
        <v>0</v>
      </c>
      <c r="M925" s="277"/>
      <c r="N925" s="277"/>
    </row>
    <row r="926" ht="15.65" spans="1:14">
      <c r="A926" s="266">
        <v>2220402</v>
      </c>
      <c r="B926" s="269" t="s">
        <v>838</v>
      </c>
      <c r="C926" s="265"/>
      <c r="D926" s="265"/>
      <c r="E926" s="270"/>
      <c r="F926" s="270"/>
      <c r="G926" s="270"/>
      <c r="H926" s="270"/>
      <c r="I926" s="270"/>
      <c r="J926" s="270"/>
      <c r="K926" s="265"/>
      <c r="L926" s="270">
        <v>0</v>
      </c>
      <c r="M926" s="277"/>
      <c r="N926" s="277"/>
    </row>
    <row r="927" ht="15.65" spans="1:14">
      <c r="A927" s="266">
        <v>2220403</v>
      </c>
      <c r="B927" s="269" t="s">
        <v>839</v>
      </c>
      <c r="C927" s="265">
        <v>103</v>
      </c>
      <c r="D927" s="265">
        <f>C927-E927-F927-G927-H927-I927-J927</f>
        <v>103</v>
      </c>
      <c r="E927" s="270"/>
      <c r="F927" s="270"/>
      <c r="G927" s="270"/>
      <c r="H927" s="270"/>
      <c r="I927" s="270"/>
      <c r="J927" s="270"/>
      <c r="K927" s="265">
        <v>106</v>
      </c>
      <c r="L927" s="270">
        <v>0</v>
      </c>
      <c r="M927" s="277">
        <f>C927/K927</f>
        <v>0.971698113207547</v>
      </c>
      <c r="N927" s="277"/>
    </row>
    <row r="928" ht="15.65" spans="1:14">
      <c r="A928" s="266">
        <v>2220404</v>
      </c>
      <c r="B928" s="269" t="s">
        <v>840</v>
      </c>
      <c r="C928" s="265"/>
      <c r="D928" s="265"/>
      <c r="E928" s="270"/>
      <c r="F928" s="270"/>
      <c r="G928" s="270"/>
      <c r="H928" s="270"/>
      <c r="I928" s="270"/>
      <c r="J928" s="270"/>
      <c r="K928" s="265"/>
      <c r="L928" s="270">
        <v>0</v>
      </c>
      <c r="M928" s="277"/>
      <c r="N928" s="277"/>
    </row>
    <row r="929" ht="15.65" spans="1:14">
      <c r="A929" s="266">
        <v>2220499</v>
      </c>
      <c r="B929" s="269" t="s">
        <v>841</v>
      </c>
      <c r="C929" s="265"/>
      <c r="D929" s="265"/>
      <c r="E929" s="270"/>
      <c r="F929" s="270"/>
      <c r="G929" s="270"/>
      <c r="H929" s="270"/>
      <c r="I929" s="270"/>
      <c r="J929" s="270"/>
      <c r="K929" s="265"/>
      <c r="L929" s="270">
        <v>0</v>
      </c>
      <c r="M929" s="277"/>
      <c r="N929" s="277"/>
    </row>
    <row r="930" ht="15.65" spans="1:14">
      <c r="A930" s="266">
        <v>22205</v>
      </c>
      <c r="B930" s="267" t="s">
        <v>842</v>
      </c>
      <c r="C930" s="265"/>
      <c r="D930" s="265"/>
      <c r="E930" s="270"/>
      <c r="F930" s="270"/>
      <c r="G930" s="270"/>
      <c r="H930" s="270"/>
      <c r="I930" s="270"/>
      <c r="J930" s="270"/>
      <c r="K930" s="265"/>
      <c r="L930" s="270">
        <v>0</v>
      </c>
      <c r="M930" s="277"/>
      <c r="N930" s="277"/>
    </row>
    <row r="931" ht="15.65" spans="1:14">
      <c r="A931" s="266">
        <v>2220508</v>
      </c>
      <c r="B931" s="269" t="s">
        <v>843</v>
      </c>
      <c r="C931" s="265"/>
      <c r="D931" s="265"/>
      <c r="E931" s="270"/>
      <c r="F931" s="270"/>
      <c r="G931" s="270"/>
      <c r="H931" s="270"/>
      <c r="I931" s="270"/>
      <c r="J931" s="270"/>
      <c r="K931" s="265"/>
      <c r="L931" s="270">
        <v>0</v>
      </c>
      <c r="M931" s="277"/>
      <c r="N931" s="277"/>
    </row>
    <row r="932" ht="15.65" spans="1:14">
      <c r="A932" s="266">
        <v>2220509</v>
      </c>
      <c r="B932" s="269" t="s">
        <v>844</v>
      </c>
      <c r="C932" s="265"/>
      <c r="D932" s="265"/>
      <c r="E932" s="270"/>
      <c r="F932" s="270"/>
      <c r="G932" s="270"/>
      <c r="H932" s="270"/>
      <c r="I932" s="270"/>
      <c r="J932" s="270"/>
      <c r="K932" s="265"/>
      <c r="L932" s="270">
        <v>0</v>
      </c>
      <c r="M932" s="277"/>
      <c r="N932" s="277"/>
    </row>
    <row r="933" ht="15.65" spans="1:14">
      <c r="A933" s="266">
        <v>2220510</v>
      </c>
      <c r="B933" s="269" t="s">
        <v>845</v>
      </c>
      <c r="C933" s="265"/>
      <c r="D933" s="265"/>
      <c r="E933" s="270"/>
      <c r="F933" s="270"/>
      <c r="G933" s="270"/>
      <c r="H933" s="270"/>
      <c r="I933" s="270"/>
      <c r="J933" s="270"/>
      <c r="K933" s="265"/>
      <c r="L933" s="270">
        <v>0</v>
      </c>
      <c r="M933" s="277"/>
      <c r="N933" s="277"/>
    </row>
    <row r="934" ht="15.65" spans="1:14">
      <c r="A934" s="266">
        <v>2220599</v>
      </c>
      <c r="B934" s="269" t="s">
        <v>846</v>
      </c>
      <c r="C934" s="265"/>
      <c r="D934" s="265"/>
      <c r="E934" s="270"/>
      <c r="F934" s="270"/>
      <c r="G934" s="270"/>
      <c r="H934" s="270"/>
      <c r="I934" s="270"/>
      <c r="J934" s="270"/>
      <c r="K934" s="265"/>
      <c r="L934" s="270">
        <v>0</v>
      </c>
      <c r="M934" s="277"/>
      <c r="N934" s="277"/>
    </row>
    <row r="935" ht="15.65" spans="1:14">
      <c r="A935" s="266">
        <v>227</v>
      </c>
      <c r="B935" s="267" t="s">
        <v>847</v>
      </c>
      <c r="C935" s="265"/>
      <c r="D935" s="265"/>
      <c r="E935" s="270"/>
      <c r="F935" s="270"/>
      <c r="G935" s="270"/>
      <c r="H935" s="270"/>
      <c r="I935" s="270"/>
      <c r="J935" s="270"/>
      <c r="K935" s="265">
        <v>1600</v>
      </c>
      <c r="L935" s="270"/>
      <c r="M935" s="277"/>
      <c r="N935" s="277"/>
    </row>
    <row r="936" ht="15.65" spans="1:14">
      <c r="A936" s="266">
        <v>229</v>
      </c>
      <c r="B936" s="267" t="s">
        <v>848</v>
      </c>
      <c r="C936" s="265">
        <v>100</v>
      </c>
      <c r="D936" s="265"/>
      <c r="E936" s="270"/>
      <c r="F936" s="270">
        <f>F937</f>
        <v>100</v>
      </c>
      <c r="G936" s="270"/>
      <c r="H936" s="270"/>
      <c r="I936" s="270"/>
      <c r="J936" s="270"/>
      <c r="K936" s="265"/>
      <c r="L936" s="270">
        <v>234</v>
      </c>
      <c r="M936" s="277"/>
      <c r="N936" s="277">
        <f>C936/L936-1</f>
        <v>-0.572649572649573</v>
      </c>
    </row>
    <row r="937" ht="15.65" spans="1:14">
      <c r="A937" s="287">
        <v>22999</v>
      </c>
      <c r="B937" s="267" t="s">
        <v>849</v>
      </c>
      <c r="C937" s="265">
        <v>100</v>
      </c>
      <c r="D937" s="265"/>
      <c r="E937" s="270"/>
      <c r="F937" s="270">
        <f>F938</f>
        <v>100</v>
      </c>
      <c r="G937" s="270"/>
      <c r="H937" s="270"/>
      <c r="I937" s="270"/>
      <c r="J937" s="270"/>
      <c r="K937" s="265"/>
      <c r="L937" s="270">
        <v>234</v>
      </c>
      <c r="M937" s="277"/>
      <c r="N937" s="277">
        <f>C937/L937-1</f>
        <v>-0.572649572649573</v>
      </c>
    </row>
    <row r="938" ht="15.65" spans="1:14">
      <c r="A938" s="287">
        <v>2299901</v>
      </c>
      <c r="B938" s="280" t="s">
        <v>850</v>
      </c>
      <c r="C938" s="265">
        <v>100</v>
      </c>
      <c r="D938" s="265"/>
      <c r="E938" s="270"/>
      <c r="F938" s="270">
        <v>100</v>
      </c>
      <c r="G938" s="270"/>
      <c r="H938" s="270"/>
      <c r="I938" s="270"/>
      <c r="J938" s="270"/>
      <c r="K938" s="265"/>
      <c r="L938" s="270">
        <v>234</v>
      </c>
      <c r="M938" s="277"/>
      <c r="N938" s="277">
        <f>C938/L938-1</f>
        <v>-0.572649572649573</v>
      </c>
    </row>
    <row r="939" ht="15.65" spans="1:14">
      <c r="A939" s="266">
        <v>232</v>
      </c>
      <c r="B939" s="267" t="s">
        <v>851</v>
      </c>
      <c r="C939" s="265">
        <v>3020</v>
      </c>
      <c r="D939" s="265">
        <f>C939-E939-F939-G939-H939-I939-J939</f>
        <v>3020</v>
      </c>
      <c r="E939" s="270"/>
      <c r="F939" s="270"/>
      <c r="G939" s="270"/>
      <c r="H939" s="270"/>
      <c r="I939" s="270"/>
      <c r="J939" s="270"/>
      <c r="K939" s="265"/>
      <c r="L939" s="270">
        <v>2217</v>
      </c>
      <c r="M939" s="277"/>
      <c r="N939" s="277">
        <f>C939/L939-1</f>
        <v>0.362201172755977</v>
      </c>
    </row>
    <row r="940" ht="15.65" spans="1:14">
      <c r="A940" s="266">
        <v>23201</v>
      </c>
      <c r="B940" s="269" t="s">
        <v>852</v>
      </c>
      <c r="C940" s="265"/>
      <c r="D940" s="265"/>
      <c r="E940" s="270"/>
      <c r="F940" s="270"/>
      <c r="G940" s="270"/>
      <c r="H940" s="270"/>
      <c r="I940" s="270"/>
      <c r="J940" s="270"/>
      <c r="K940" s="265"/>
      <c r="L940" s="270"/>
      <c r="M940" s="277"/>
      <c r="N940" s="277"/>
    </row>
    <row r="941" ht="15.65" spans="1:14">
      <c r="A941" s="266">
        <v>23202</v>
      </c>
      <c r="B941" s="269" t="s">
        <v>853</v>
      </c>
      <c r="C941" s="265"/>
      <c r="D941" s="265"/>
      <c r="E941" s="270"/>
      <c r="F941" s="270"/>
      <c r="G941" s="270"/>
      <c r="H941" s="270"/>
      <c r="I941" s="270"/>
      <c r="J941" s="270"/>
      <c r="K941" s="265"/>
      <c r="L941" s="270"/>
      <c r="M941" s="277"/>
      <c r="N941" s="277"/>
    </row>
    <row r="942" ht="15.65" spans="1:14">
      <c r="A942" s="266">
        <v>23203</v>
      </c>
      <c r="B942" s="269" t="s">
        <v>854</v>
      </c>
      <c r="C942" s="265">
        <v>3020</v>
      </c>
      <c r="D942" s="265">
        <f>C942-E942-F942-G942-H942-I942-J942</f>
        <v>3020</v>
      </c>
      <c r="E942" s="270"/>
      <c r="F942" s="270"/>
      <c r="G942" s="270"/>
      <c r="H942" s="270"/>
      <c r="I942" s="270"/>
      <c r="J942" s="270"/>
      <c r="K942" s="265"/>
      <c r="L942" s="270">
        <v>2217</v>
      </c>
      <c r="M942" s="277"/>
      <c r="N942" s="277">
        <f>C942/L942-1</f>
        <v>0.362201172755977</v>
      </c>
    </row>
    <row r="943" ht="15.65" spans="1:14">
      <c r="A943" s="266">
        <v>2320301</v>
      </c>
      <c r="B943" s="269" t="s">
        <v>855</v>
      </c>
      <c r="C943" s="265">
        <v>3020</v>
      </c>
      <c r="D943" s="265">
        <f>C943-E943-F943-G943-H943-I943-J943</f>
        <v>3020</v>
      </c>
      <c r="E943" s="270"/>
      <c r="F943" s="270"/>
      <c r="G943" s="270"/>
      <c r="H943" s="270"/>
      <c r="I943" s="270"/>
      <c r="J943" s="270"/>
      <c r="K943" s="265"/>
      <c r="L943" s="270">
        <v>2217</v>
      </c>
      <c r="M943" s="277"/>
      <c r="N943" s="277">
        <f>C943/L943-1</f>
        <v>0.362201172755977</v>
      </c>
    </row>
    <row r="944" ht="31.3" spans="1:14">
      <c r="A944" s="266">
        <v>2320302</v>
      </c>
      <c r="B944" s="269" t="s">
        <v>856</v>
      </c>
      <c r="C944" s="265"/>
      <c r="D944" s="265"/>
      <c r="E944" s="270"/>
      <c r="F944" s="270"/>
      <c r="G944" s="270"/>
      <c r="H944" s="270"/>
      <c r="I944" s="270"/>
      <c r="J944" s="270"/>
      <c r="K944" s="265"/>
      <c r="L944" s="270"/>
      <c r="M944" s="277"/>
      <c r="N944" s="277"/>
    </row>
    <row r="945" ht="31.3" spans="1:14">
      <c r="A945" s="266">
        <v>2320303</v>
      </c>
      <c r="B945" s="269" t="s">
        <v>857</v>
      </c>
      <c r="C945" s="265"/>
      <c r="D945" s="265"/>
      <c r="E945" s="270"/>
      <c r="F945" s="270"/>
      <c r="G945" s="270"/>
      <c r="H945" s="270"/>
      <c r="I945" s="270"/>
      <c r="J945" s="270"/>
      <c r="K945" s="265"/>
      <c r="L945" s="270"/>
      <c r="M945" s="277"/>
      <c r="N945" s="277"/>
    </row>
    <row r="946" ht="31.3" spans="1:14">
      <c r="A946" s="266">
        <v>2320304</v>
      </c>
      <c r="B946" s="269" t="s">
        <v>858</v>
      </c>
      <c r="C946" s="265"/>
      <c r="D946" s="265"/>
      <c r="E946" s="270"/>
      <c r="F946" s="270"/>
      <c r="G946" s="270"/>
      <c r="H946" s="270"/>
      <c r="I946" s="270"/>
      <c r="J946" s="270"/>
      <c r="K946" s="265"/>
      <c r="L946" s="270"/>
      <c r="M946" s="277"/>
      <c r="N946" s="277"/>
    </row>
    <row r="947" spans="1:14">
      <c r="A947" s="288"/>
      <c r="B947" s="289"/>
      <c r="C947" s="290"/>
      <c r="D947" s="289"/>
      <c r="E947" s="290"/>
      <c r="F947" s="290"/>
      <c r="G947" s="290"/>
      <c r="H947" s="290"/>
      <c r="I947" s="290"/>
      <c r="J947" s="290"/>
      <c r="K947" s="291"/>
      <c r="L947" s="290"/>
      <c r="M947" s="289"/>
      <c r="N947" s="289"/>
    </row>
  </sheetData>
  <mergeCells count="15">
    <mergeCell ref="A2:N2"/>
    <mergeCell ref="M3:N3"/>
    <mergeCell ref="C4:J4"/>
    <mergeCell ref="E5:F5"/>
    <mergeCell ref="A4:A6"/>
    <mergeCell ref="B4:B6"/>
    <mergeCell ref="C5:C6"/>
    <mergeCell ref="D5:D6"/>
    <mergeCell ref="G5:G6"/>
    <mergeCell ref="H5:H6"/>
    <mergeCell ref="I5:I6"/>
    <mergeCell ref="J5:J6"/>
    <mergeCell ref="K4:K6"/>
    <mergeCell ref="L4:L6"/>
    <mergeCell ref="M4:N5"/>
  </mergeCells>
  <printOptions horizontalCentered="1"/>
  <pageMargins left="0.357638888888889" right="0.357638888888889" top="0.60625" bottom="0.60625" header="0.5" footer="0.5"/>
  <pageSetup paperSize="9" scale="98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9"/>
  <sheetViews>
    <sheetView workbookViewId="0">
      <pane xSplit="20899" topLeftCell="AP1" activePane="topLeft"/>
      <selection activeCell="A16" sqref="A16"/>
      <selection pane="topRight"/>
    </sheetView>
  </sheetViews>
  <sheetFormatPr defaultColWidth="9.95575221238938" defaultRowHeight="14.4" outlineLevelCol="2"/>
  <cols>
    <col min="1" max="1" width="55.8407079646018" style="234" customWidth="1"/>
    <col min="2" max="2" width="35.1327433628319" style="235" customWidth="1"/>
    <col min="3" max="3" width="23.3716814159292" style="18" customWidth="1"/>
    <col min="4" max="16384" width="9.95575221238938" style="18"/>
  </cols>
  <sheetData>
    <row r="1" ht="15" customHeight="1" spans="1:3">
      <c r="A1" s="221" t="s">
        <v>859</v>
      </c>
      <c r="B1" s="236"/>
      <c r="C1" s="221"/>
    </row>
    <row r="2" ht="22.5" spans="1:3">
      <c r="A2" s="222" t="s">
        <v>860</v>
      </c>
      <c r="B2" s="213"/>
      <c r="C2" s="213"/>
    </row>
    <row r="3" ht="15" spans="1:3">
      <c r="A3" s="237"/>
      <c r="B3" s="238"/>
      <c r="C3" s="225" t="s">
        <v>861</v>
      </c>
    </row>
    <row r="4" ht="28" customHeight="1" spans="1:3">
      <c r="A4" s="226" t="s">
        <v>862</v>
      </c>
      <c r="B4" s="226" t="s">
        <v>30</v>
      </c>
      <c r="C4" s="226" t="s">
        <v>863</v>
      </c>
    </row>
    <row r="5" ht="20" customHeight="1" spans="1:3">
      <c r="A5" s="227" t="s">
        <v>864</v>
      </c>
      <c r="B5" s="239">
        <f>SUM(B6,B11,B22,B30,B37,B41,B44,B48,B51,B57,B60,B65)</f>
        <v>217355</v>
      </c>
      <c r="C5" s="229"/>
    </row>
    <row r="6" ht="20" customHeight="1" spans="1:3">
      <c r="A6" s="240" t="s">
        <v>865</v>
      </c>
      <c r="B6" s="239">
        <v>55427</v>
      </c>
      <c r="C6" s="229"/>
    </row>
    <row r="7" ht="20" customHeight="1" spans="1:3">
      <c r="A7" s="241" t="s">
        <v>866</v>
      </c>
      <c r="B7" s="242">
        <v>48452</v>
      </c>
      <c r="C7" s="229"/>
    </row>
    <row r="8" ht="20" customHeight="1" spans="1:3">
      <c r="A8" s="241" t="s">
        <v>867</v>
      </c>
      <c r="B8" s="239">
        <v>2288</v>
      </c>
      <c r="C8" s="229"/>
    </row>
    <row r="9" ht="20" customHeight="1" spans="1:3">
      <c r="A9" s="241" t="s">
        <v>868</v>
      </c>
      <c r="B9" s="239">
        <v>4619</v>
      </c>
      <c r="C9" s="229"/>
    </row>
    <row r="10" ht="20" customHeight="1" spans="1:3">
      <c r="A10" s="241" t="s">
        <v>869</v>
      </c>
      <c r="B10" s="239">
        <v>68</v>
      </c>
      <c r="C10" s="229"/>
    </row>
    <row r="11" ht="20" customHeight="1" spans="1:3">
      <c r="A11" s="240" t="s">
        <v>870</v>
      </c>
      <c r="B11" s="239">
        <v>59432</v>
      </c>
      <c r="C11" s="229"/>
    </row>
    <row r="12" ht="20" customHeight="1" spans="1:3">
      <c r="A12" s="241" t="s">
        <v>871</v>
      </c>
      <c r="B12" s="239">
        <v>21414</v>
      </c>
      <c r="C12" s="229"/>
    </row>
    <row r="13" ht="20" customHeight="1" spans="1:3">
      <c r="A13" s="241" t="s">
        <v>872</v>
      </c>
      <c r="B13" s="239">
        <v>264</v>
      </c>
      <c r="C13" s="229"/>
    </row>
    <row r="14" ht="20" customHeight="1" spans="1:3">
      <c r="A14" s="241" t="s">
        <v>873</v>
      </c>
      <c r="B14" s="239">
        <v>552</v>
      </c>
      <c r="C14" s="229"/>
    </row>
    <row r="15" ht="20" customHeight="1" spans="1:3">
      <c r="A15" s="241" t="s">
        <v>874</v>
      </c>
      <c r="B15" s="239">
        <v>4806</v>
      </c>
      <c r="C15" s="229"/>
    </row>
    <row r="16" ht="20" customHeight="1" spans="1:3">
      <c r="A16" s="241" t="s">
        <v>875</v>
      </c>
      <c r="B16" s="239">
        <v>13702</v>
      </c>
      <c r="C16" s="229"/>
    </row>
    <row r="17" ht="20" customHeight="1" spans="1:3">
      <c r="A17" s="241" t="s">
        <v>876</v>
      </c>
      <c r="B17" s="239">
        <v>58</v>
      </c>
      <c r="C17" s="229"/>
    </row>
    <row r="18" s="19" customFormat="1" ht="21" customHeight="1" spans="1:3">
      <c r="A18" s="243" t="s">
        <v>877</v>
      </c>
      <c r="B18" s="244"/>
      <c r="C18" s="233"/>
    </row>
    <row r="19" s="19" customFormat="1" ht="21" customHeight="1" spans="1:3">
      <c r="A19" s="243" t="s">
        <v>878</v>
      </c>
      <c r="B19" s="244">
        <v>603</v>
      </c>
      <c r="C19" s="233"/>
    </row>
    <row r="20" ht="20" customHeight="1" spans="1:3">
      <c r="A20" s="241" t="s">
        <v>879</v>
      </c>
      <c r="B20" s="239">
        <v>8621</v>
      </c>
      <c r="C20" s="229"/>
    </row>
    <row r="21" ht="20" customHeight="1" spans="1:3">
      <c r="A21" s="241" t="s">
        <v>880</v>
      </c>
      <c r="B21" s="239">
        <v>9412</v>
      </c>
      <c r="C21" s="229"/>
    </row>
    <row r="22" ht="20" customHeight="1" spans="1:3">
      <c r="A22" s="240" t="s">
        <v>881</v>
      </c>
      <c r="B22" s="239">
        <v>51499</v>
      </c>
      <c r="C22" s="229"/>
    </row>
    <row r="23" ht="20" customHeight="1" spans="1:3">
      <c r="A23" s="241" t="s">
        <v>882</v>
      </c>
      <c r="B23" s="239">
        <v>7795</v>
      </c>
      <c r="C23" s="229"/>
    </row>
    <row r="24" ht="20" customHeight="1" spans="1:3">
      <c r="A24" s="241" t="s">
        <v>883</v>
      </c>
      <c r="B24" s="239">
        <v>31259</v>
      </c>
      <c r="C24" s="229"/>
    </row>
    <row r="25" ht="20" customHeight="1" spans="1:3">
      <c r="A25" s="241" t="s">
        <v>884</v>
      </c>
      <c r="B25" s="239">
        <v>95</v>
      </c>
      <c r="C25" s="229"/>
    </row>
    <row r="26" ht="20" customHeight="1" spans="1:3">
      <c r="A26" s="241" t="s">
        <v>885</v>
      </c>
      <c r="B26" s="239">
        <v>6940</v>
      </c>
      <c r="C26" s="229"/>
    </row>
    <row r="27" ht="20" customHeight="1" spans="1:3">
      <c r="A27" s="241" t="s">
        <v>886</v>
      </c>
      <c r="B27" s="239">
        <v>3015</v>
      </c>
      <c r="C27" s="229"/>
    </row>
    <row r="28" ht="20" customHeight="1" spans="1:3">
      <c r="A28" s="241" t="s">
        <v>887</v>
      </c>
      <c r="B28" s="239">
        <v>2270</v>
      </c>
      <c r="C28" s="229"/>
    </row>
    <row r="29" ht="20" customHeight="1" spans="1:3">
      <c r="A29" s="241" t="s">
        <v>888</v>
      </c>
      <c r="B29" s="239">
        <v>125</v>
      </c>
      <c r="C29" s="229"/>
    </row>
    <row r="30" ht="20" customHeight="1" spans="1:3">
      <c r="A30" s="240" t="s">
        <v>889</v>
      </c>
      <c r="B30" s="239">
        <v>7</v>
      </c>
      <c r="C30" s="229"/>
    </row>
    <row r="31" ht="20" customHeight="1" spans="1:3">
      <c r="A31" s="241" t="s">
        <v>882</v>
      </c>
      <c r="B31" s="239"/>
      <c r="C31" s="229"/>
    </row>
    <row r="32" ht="20" customHeight="1" spans="1:3">
      <c r="A32" s="241" t="s">
        <v>883</v>
      </c>
      <c r="B32" s="239"/>
      <c r="C32" s="229"/>
    </row>
    <row r="33" ht="20" customHeight="1" spans="1:3">
      <c r="A33" s="241" t="s">
        <v>884</v>
      </c>
      <c r="B33" s="239"/>
      <c r="C33" s="229"/>
    </row>
    <row r="34" ht="20" customHeight="1" spans="1:3">
      <c r="A34" s="241" t="s">
        <v>886</v>
      </c>
      <c r="B34" s="239">
        <v>7</v>
      </c>
      <c r="C34" s="229"/>
    </row>
    <row r="35" ht="20" customHeight="1" spans="1:3">
      <c r="A35" s="241" t="s">
        <v>887</v>
      </c>
      <c r="B35" s="239"/>
      <c r="C35" s="229"/>
    </row>
    <row r="36" ht="20" customHeight="1" spans="1:3">
      <c r="A36" s="241" t="s">
        <v>888</v>
      </c>
      <c r="B36" s="239"/>
      <c r="C36" s="229"/>
    </row>
    <row r="37" ht="20" customHeight="1" spans="1:3">
      <c r="A37" s="240" t="s">
        <v>890</v>
      </c>
      <c r="B37" s="239"/>
      <c r="C37" s="229"/>
    </row>
    <row r="38" ht="20" customHeight="1" spans="1:3">
      <c r="A38" s="241" t="s">
        <v>891</v>
      </c>
      <c r="B38" s="239"/>
      <c r="C38" s="229"/>
    </row>
    <row r="39" ht="20" customHeight="1" spans="1:3">
      <c r="A39" s="241" t="s">
        <v>892</v>
      </c>
      <c r="B39" s="239"/>
      <c r="C39" s="229"/>
    </row>
    <row r="40" ht="20" customHeight="1" spans="1:3">
      <c r="A40" s="241" t="s">
        <v>893</v>
      </c>
      <c r="B40" s="239"/>
      <c r="C40" s="229"/>
    </row>
    <row r="41" ht="20" customHeight="1" spans="1:3">
      <c r="A41" s="240" t="s">
        <v>894</v>
      </c>
      <c r="B41" s="239"/>
      <c r="C41" s="229"/>
    </row>
    <row r="42" ht="20" customHeight="1" spans="1:3">
      <c r="A42" s="241" t="s">
        <v>895</v>
      </c>
      <c r="B42" s="239"/>
      <c r="C42" s="229"/>
    </row>
    <row r="43" ht="20" customHeight="1" spans="1:3">
      <c r="A43" s="241" t="s">
        <v>896</v>
      </c>
      <c r="B43" s="239"/>
      <c r="C43" s="229"/>
    </row>
    <row r="44" ht="20" customHeight="1" spans="1:3">
      <c r="A44" s="240" t="s">
        <v>897</v>
      </c>
      <c r="B44" s="239">
        <v>1721</v>
      </c>
      <c r="C44" s="229"/>
    </row>
    <row r="45" ht="20" customHeight="1" spans="1:3">
      <c r="A45" s="241" t="s">
        <v>898</v>
      </c>
      <c r="B45" s="239">
        <v>354</v>
      </c>
      <c r="C45" s="229"/>
    </row>
    <row r="46" ht="20" customHeight="1" spans="1:3">
      <c r="A46" s="241" t="s">
        <v>899</v>
      </c>
      <c r="B46" s="239">
        <v>124</v>
      </c>
      <c r="C46" s="229"/>
    </row>
    <row r="47" ht="20" customHeight="1" spans="1:3">
      <c r="A47" s="241" t="s">
        <v>900</v>
      </c>
      <c r="B47" s="239">
        <v>1243</v>
      </c>
      <c r="C47" s="229"/>
    </row>
    <row r="48" ht="20" customHeight="1" spans="1:3">
      <c r="A48" s="240" t="s">
        <v>901</v>
      </c>
      <c r="B48" s="239">
        <v>1127</v>
      </c>
      <c r="C48" s="229"/>
    </row>
    <row r="49" ht="20" customHeight="1" spans="1:3">
      <c r="A49" s="241" t="s">
        <v>902</v>
      </c>
      <c r="B49" s="239">
        <v>1127</v>
      </c>
      <c r="C49" s="229"/>
    </row>
    <row r="50" ht="20" customHeight="1" spans="1:3">
      <c r="A50" s="241" t="s">
        <v>903</v>
      </c>
      <c r="B50" s="239"/>
      <c r="C50" s="229"/>
    </row>
    <row r="51" ht="20" customHeight="1" spans="1:3">
      <c r="A51" s="240" t="s">
        <v>904</v>
      </c>
      <c r="B51" s="239">
        <v>20374</v>
      </c>
      <c r="C51" s="229"/>
    </row>
    <row r="52" ht="20" customHeight="1" spans="1:3">
      <c r="A52" s="241" t="s">
        <v>905</v>
      </c>
      <c r="B52" s="239">
        <v>19145</v>
      </c>
      <c r="C52" s="229"/>
    </row>
    <row r="53" ht="20" customHeight="1" spans="1:3">
      <c r="A53" s="241" t="s">
        <v>906</v>
      </c>
      <c r="B53" s="239">
        <v>918</v>
      </c>
      <c r="C53" s="229"/>
    </row>
    <row r="54" ht="20" customHeight="1" spans="1:3">
      <c r="A54" s="241" t="s">
        <v>907</v>
      </c>
      <c r="B54" s="239"/>
      <c r="C54" s="229"/>
    </row>
    <row r="55" ht="20" customHeight="1" spans="1:3">
      <c r="A55" s="241" t="s">
        <v>908</v>
      </c>
      <c r="B55" s="239">
        <v>169</v>
      </c>
      <c r="C55" s="229"/>
    </row>
    <row r="56" ht="20" customHeight="1" spans="1:3">
      <c r="A56" s="241" t="s">
        <v>909</v>
      </c>
      <c r="B56" s="239">
        <v>142</v>
      </c>
      <c r="C56" s="229"/>
    </row>
    <row r="57" ht="20" customHeight="1" spans="1:3">
      <c r="A57" s="240" t="s">
        <v>910</v>
      </c>
      <c r="B57" s="239">
        <v>24734</v>
      </c>
      <c r="C57" s="229"/>
    </row>
    <row r="58" ht="20" customHeight="1" spans="1:3">
      <c r="A58" s="241" t="s">
        <v>911</v>
      </c>
      <c r="B58" s="239">
        <v>24734</v>
      </c>
      <c r="C58" s="229"/>
    </row>
    <row r="59" ht="20" customHeight="1" spans="1:3">
      <c r="A59" s="241" t="s">
        <v>402</v>
      </c>
      <c r="B59" s="239"/>
      <c r="C59" s="229"/>
    </row>
    <row r="60" ht="20" customHeight="1" spans="1:3">
      <c r="A60" s="240" t="s">
        <v>912</v>
      </c>
      <c r="B60" s="239">
        <v>3020</v>
      </c>
      <c r="C60" s="229"/>
    </row>
    <row r="61" ht="20" customHeight="1" spans="1:3">
      <c r="A61" s="241" t="s">
        <v>913</v>
      </c>
      <c r="B61" s="239">
        <v>3020</v>
      </c>
      <c r="C61" s="229"/>
    </row>
    <row r="62" ht="20" customHeight="1" spans="1:3">
      <c r="A62" s="241" t="s">
        <v>914</v>
      </c>
      <c r="B62" s="239"/>
      <c r="C62" s="229"/>
    </row>
    <row r="63" ht="20" customHeight="1" spans="1:3">
      <c r="A63" s="241" t="s">
        <v>915</v>
      </c>
      <c r="B63" s="239"/>
      <c r="C63" s="229"/>
    </row>
    <row r="64" ht="20" customHeight="1" spans="1:3">
      <c r="A64" s="241" t="s">
        <v>916</v>
      </c>
      <c r="B64" s="239"/>
      <c r="C64" s="229"/>
    </row>
    <row r="65" ht="20" customHeight="1" spans="1:3">
      <c r="A65" s="240" t="s">
        <v>917</v>
      </c>
      <c r="B65" s="239">
        <v>14</v>
      </c>
      <c r="C65" s="229"/>
    </row>
    <row r="66" ht="20" customHeight="1" spans="1:3">
      <c r="A66" s="241" t="s">
        <v>918</v>
      </c>
      <c r="B66" s="239"/>
      <c r="C66" s="229"/>
    </row>
    <row r="67" ht="20" customHeight="1" spans="1:3">
      <c r="A67" s="241" t="s">
        <v>919</v>
      </c>
      <c r="B67" s="239"/>
      <c r="C67" s="229"/>
    </row>
    <row r="68" ht="20" customHeight="1" spans="1:3">
      <c r="A68" s="241" t="s">
        <v>920</v>
      </c>
      <c r="B68" s="239"/>
      <c r="C68" s="229"/>
    </row>
    <row r="69" ht="20" customHeight="1" spans="1:3">
      <c r="A69" s="241" t="s">
        <v>921</v>
      </c>
      <c r="B69" s="239">
        <v>14</v>
      </c>
      <c r="C69" s="229"/>
    </row>
  </sheetData>
  <mergeCells count="2">
    <mergeCell ref="A1:C1"/>
    <mergeCell ref="A2:C2"/>
  </mergeCells>
  <printOptions horizontalCentered="1"/>
  <pageMargins left="0.357638888888889" right="0.357638888888889" top="0.60625" bottom="0.60625" header="0.5" footer="0.5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9"/>
  <sheetViews>
    <sheetView workbookViewId="0">
      <selection activeCell="G10" sqref="G10"/>
    </sheetView>
  </sheetViews>
  <sheetFormatPr defaultColWidth="9.95575221238938" defaultRowHeight="14.4" outlineLevelCol="2"/>
  <cols>
    <col min="1" max="1" width="51.6371681415929" style="18" customWidth="1"/>
    <col min="2" max="2" width="34.1238938053097" style="18" customWidth="1"/>
    <col min="3" max="3" width="23.3716814159292" style="18" customWidth="1"/>
    <col min="4" max="16384" width="9.95575221238938" style="18"/>
  </cols>
  <sheetData>
    <row r="1" s="18" customFormat="1" ht="15" customHeight="1" spans="1:3">
      <c r="A1" s="221" t="s">
        <v>922</v>
      </c>
      <c r="B1" s="221"/>
      <c r="C1" s="221"/>
    </row>
    <row r="2" s="18" customFormat="1" ht="25" customHeight="1" spans="1:3">
      <c r="A2" s="222" t="s">
        <v>923</v>
      </c>
      <c r="B2" s="213"/>
      <c r="C2" s="213"/>
    </row>
    <row r="3" s="18" customFormat="1" ht="15" spans="1:3">
      <c r="A3" s="223"/>
      <c r="B3" s="224"/>
      <c r="C3" s="225" t="s">
        <v>861</v>
      </c>
    </row>
    <row r="4" s="18" customFormat="1" ht="20" customHeight="1" spans="1:3">
      <c r="A4" s="226" t="s">
        <v>862</v>
      </c>
      <c r="B4" s="226" t="s">
        <v>30</v>
      </c>
      <c r="C4" s="226" t="s">
        <v>863</v>
      </c>
    </row>
    <row r="5" s="18" customFormat="1" ht="20" customHeight="1" spans="1:3">
      <c r="A5" s="227" t="s">
        <v>864</v>
      </c>
      <c r="B5" s="228">
        <v>67068</v>
      </c>
      <c r="C5" s="229"/>
    </row>
    <row r="6" s="18" customFormat="1" ht="20" customHeight="1" spans="1:3">
      <c r="A6" s="230" t="s">
        <v>865</v>
      </c>
      <c r="B6" s="228">
        <v>55134</v>
      </c>
      <c r="C6" s="229"/>
    </row>
    <row r="7" s="18" customFormat="1" ht="20" customHeight="1" spans="1:3">
      <c r="A7" s="231" t="s">
        <v>866</v>
      </c>
      <c r="B7" s="228">
        <v>48181</v>
      </c>
      <c r="C7" s="229"/>
    </row>
    <row r="8" s="18" customFormat="1" ht="20" customHeight="1" spans="1:3">
      <c r="A8" s="231" t="s">
        <v>867</v>
      </c>
      <c r="B8" s="228">
        <v>2282</v>
      </c>
      <c r="C8" s="229"/>
    </row>
    <row r="9" s="18" customFormat="1" ht="20" customHeight="1" spans="1:3">
      <c r="A9" s="231" t="s">
        <v>868</v>
      </c>
      <c r="B9" s="228">
        <v>4609</v>
      </c>
      <c r="C9" s="229"/>
    </row>
    <row r="10" s="18" customFormat="1" ht="20" customHeight="1" spans="1:3">
      <c r="A10" s="231" t="s">
        <v>869</v>
      </c>
      <c r="B10" s="228">
        <v>62</v>
      </c>
      <c r="C10" s="229"/>
    </row>
    <row r="11" s="18" customFormat="1" ht="20" customHeight="1" spans="1:3">
      <c r="A11" s="230" t="s">
        <v>870</v>
      </c>
      <c r="B11" s="228">
        <v>9208</v>
      </c>
      <c r="C11" s="229"/>
    </row>
    <row r="12" s="18" customFormat="1" ht="20" customHeight="1" spans="1:3">
      <c r="A12" s="231" t="s">
        <v>871</v>
      </c>
      <c r="B12" s="228">
        <v>5113</v>
      </c>
      <c r="C12" s="229"/>
    </row>
    <row r="13" s="18" customFormat="1" ht="20" customHeight="1" spans="1:3">
      <c r="A13" s="231" t="s">
        <v>872</v>
      </c>
      <c r="B13" s="228">
        <v>48</v>
      </c>
      <c r="C13" s="229"/>
    </row>
    <row r="14" s="18" customFormat="1" ht="20" customHeight="1" spans="1:3">
      <c r="A14" s="231" t="s">
        <v>873</v>
      </c>
      <c r="B14" s="228">
        <v>214</v>
      </c>
      <c r="C14" s="229"/>
    </row>
    <row r="15" s="18" customFormat="1" ht="20" customHeight="1" spans="1:3">
      <c r="A15" s="231" t="s">
        <v>874</v>
      </c>
      <c r="B15" s="228">
        <v>439</v>
      </c>
      <c r="C15" s="229"/>
    </row>
    <row r="16" s="18" customFormat="1" ht="20" customHeight="1" spans="1:3">
      <c r="A16" s="231" t="s">
        <v>875</v>
      </c>
      <c r="B16" s="228">
        <v>2219</v>
      </c>
      <c r="C16" s="229"/>
    </row>
    <row r="17" s="18" customFormat="1" ht="20" customHeight="1" spans="1:3">
      <c r="A17" s="231" t="s">
        <v>876</v>
      </c>
      <c r="B17" s="228">
        <v>43</v>
      </c>
      <c r="C17" s="229"/>
    </row>
    <row r="18" s="19" customFormat="1" ht="21" customHeight="1" spans="1:3">
      <c r="A18" s="232" t="s">
        <v>877</v>
      </c>
      <c r="B18" s="215"/>
      <c r="C18" s="233"/>
    </row>
    <row r="19" s="19" customFormat="1" ht="21" customHeight="1" spans="1:3">
      <c r="A19" s="232" t="s">
        <v>878</v>
      </c>
      <c r="B19" s="215">
        <v>369</v>
      </c>
      <c r="C19" s="233"/>
    </row>
    <row r="20" s="18" customFormat="1" ht="20" customHeight="1" spans="1:3">
      <c r="A20" s="231" t="s">
        <v>879</v>
      </c>
      <c r="B20" s="228">
        <v>640</v>
      </c>
      <c r="C20" s="229"/>
    </row>
    <row r="21" s="18" customFormat="1" ht="20" customHeight="1" spans="1:3">
      <c r="A21" s="231" t="s">
        <v>880</v>
      </c>
      <c r="B21" s="228">
        <v>123</v>
      </c>
      <c r="C21" s="229"/>
    </row>
    <row r="22" s="18" customFormat="1" ht="20" customHeight="1" spans="1:3">
      <c r="A22" s="230" t="s">
        <v>881</v>
      </c>
      <c r="B22" s="228">
        <v>29</v>
      </c>
      <c r="C22" s="229"/>
    </row>
    <row r="23" s="18" customFormat="1" ht="20" customHeight="1" spans="1:3">
      <c r="A23" s="231" t="s">
        <v>882</v>
      </c>
      <c r="B23" s="228"/>
      <c r="C23" s="229"/>
    </row>
    <row r="24" s="18" customFormat="1" ht="20" customHeight="1" spans="1:3">
      <c r="A24" s="231" t="s">
        <v>883</v>
      </c>
      <c r="B24" s="228">
        <v>23</v>
      </c>
      <c r="C24" s="229"/>
    </row>
    <row r="25" s="18" customFormat="1" ht="20" customHeight="1" spans="1:3">
      <c r="A25" s="231" t="s">
        <v>884</v>
      </c>
      <c r="B25" s="228"/>
      <c r="C25" s="229"/>
    </row>
    <row r="26" s="18" customFormat="1" ht="20" customHeight="1" spans="1:3">
      <c r="A26" s="231" t="s">
        <v>885</v>
      </c>
      <c r="B26" s="228"/>
      <c r="C26" s="229"/>
    </row>
    <row r="27" s="18" customFormat="1" ht="20" customHeight="1" spans="1:3">
      <c r="A27" s="231" t="s">
        <v>886</v>
      </c>
      <c r="B27" s="228">
        <v>6</v>
      </c>
      <c r="C27" s="229"/>
    </row>
    <row r="28" s="18" customFormat="1" ht="20" customHeight="1" spans="1:3">
      <c r="A28" s="231" t="s">
        <v>887</v>
      </c>
      <c r="B28" s="228"/>
      <c r="C28" s="229"/>
    </row>
    <row r="29" s="18" customFormat="1" ht="20" customHeight="1" spans="1:3">
      <c r="A29" s="231" t="s">
        <v>888</v>
      </c>
      <c r="B29" s="228"/>
      <c r="C29" s="229"/>
    </row>
    <row r="30" s="18" customFormat="1" ht="20" customHeight="1" spans="1:3">
      <c r="A30" s="230" t="s">
        <v>889</v>
      </c>
      <c r="B30" s="228"/>
      <c r="C30" s="229"/>
    </row>
    <row r="31" s="18" customFormat="1" ht="20" customHeight="1" spans="1:3">
      <c r="A31" s="231" t="s">
        <v>882</v>
      </c>
      <c r="B31" s="228"/>
      <c r="C31" s="229"/>
    </row>
    <row r="32" s="18" customFormat="1" ht="20" customHeight="1" spans="1:3">
      <c r="A32" s="231" t="s">
        <v>883</v>
      </c>
      <c r="B32" s="228"/>
      <c r="C32" s="229"/>
    </row>
    <row r="33" s="18" customFormat="1" ht="20" customHeight="1" spans="1:3">
      <c r="A33" s="231" t="s">
        <v>884</v>
      </c>
      <c r="B33" s="228"/>
      <c r="C33" s="229"/>
    </row>
    <row r="34" s="18" customFormat="1" ht="20" customHeight="1" spans="1:3">
      <c r="A34" s="231" t="s">
        <v>886</v>
      </c>
      <c r="B34" s="228"/>
      <c r="C34" s="229"/>
    </row>
    <row r="35" s="18" customFormat="1" ht="20" customHeight="1" spans="1:3">
      <c r="A35" s="231" t="s">
        <v>887</v>
      </c>
      <c r="B35" s="228"/>
      <c r="C35" s="229"/>
    </row>
    <row r="36" s="18" customFormat="1" ht="20" customHeight="1" spans="1:3">
      <c r="A36" s="231" t="s">
        <v>888</v>
      </c>
      <c r="B36" s="228"/>
      <c r="C36" s="229"/>
    </row>
    <row r="37" s="18" customFormat="1" ht="20" customHeight="1" spans="1:3">
      <c r="A37" s="230" t="s">
        <v>890</v>
      </c>
      <c r="B37" s="228"/>
      <c r="C37" s="229"/>
    </row>
    <row r="38" s="18" customFormat="1" ht="20" customHeight="1" spans="1:3">
      <c r="A38" s="231" t="s">
        <v>891</v>
      </c>
      <c r="B38" s="228"/>
      <c r="C38" s="229"/>
    </row>
    <row r="39" s="18" customFormat="1" ht="20" customHeight="1" spans="1:3">
      <c r="A39" s="231" t="s">
        <v>892</v>
      </c>
      <c r="B39" s="228"/>
      <c r="C39" s="229"/>
    </row>
    <row r="40" s="18" customFormat="1" ht="20" customHeight="1" spans="1:3">
      <c r="A40" s="231" t="s">
        <v>893</v>
      </c>
      <c r="B40" s="228"/>
      <c r="C40" s="229"/>
    </row>
    <row r="41" s="18" customFormat="1" ht="20" customHeight="1" spans="1:3">
      <c r="A41" s="230" t="s">
        <v>894</v>
      </c>
      <c r="B41" s="228"/>
      <c r="C41" s="229"/>
    </row>
    <row r="42" s="18" customFormat="1" ht="20" customHeight="1" spans="1:3">
      <c r="A42" s="231" t="s">
        <v>895</v>
      </c>
      <c r="B42" s="228"/>
      <c r="C42" s="229"/>
    </row>
    <row r="43" s="18" customFormat="1" ht="20" customHeight="1" spans="1:3">
      <c r="A43" s="231" t="s">
        <v>896</v>
      </c>
      <c r="B43" s="228"/>
      <c r="C43" s="229"/>
    </row>
    <row r="44" s="18" customFormat="1" ht="20" customHeight="1" spans="1:3">
      <c r="A44" s="230" t="s">
        <v>897</v>
      </c>
      <c r="B44" s="228"/>
      <c r="C44" s="229"/>
    </row>
    <row r="45" s="18" customFormat="1" ht="20" customHeight="1" spans="1:3">
      <c r="A45" s="231" t="s">
        <v>898</v>
      </c>
      <c r="B45" s="228"/>
      <c r="C45" s="229"/>
    </row>
    <row r="46" s="18" customFormat="1" ht="20" customHeight="1" spans="1:3">
      <c r="A46" s="231" t="s">
        <v>899</v>
      </c>
      <c r="B46" s="228"/>
      <c r="C46" s="229"/>
    </row>
    <row r="47" s="18" customFormat="1" ht="20" customHeight="1" spans="1:3">
      <c r="A47" s="231" t="s">
        <v>900</v>
      </c>
      <c r="B47" s="228"/>
      <c r="C47" s="229"/>
    </row>
    <row r="48" s="18" customFormat="1" ht="20" customHeight="1" spans="1:3">
      <c r="A48" s="230" t="s">
        <v>901</v>
      </c>
      <c r="B48" s="228"/>
      <c r="C48" s="229"/>
    </row>
    <row r="49" s="18" customFormat="1" ht="20" customHeight="1" spans="1:3">
      <c r="A49" s="231" t="s">
        <v>902</v>
      </c>
      <c r="B49" s="228"/>
      <c r="C49" s="229"/>
    </row>
    <row r="50" s="18" customFormat="1" ht="20" customHeight="1" spans="1:3">
      <c r="A50" s="231" t="s">
        <v>903</v>
      </c>
      <c r="B50" s="228"/>
      <c r="C50" s="229"/>
    </row>
    <row r="51" s="18" customFormat="1" ht="20" customHeight="1" spans="1:3">
      <c r="A51" s="230" t="s">
        <v>904</v>
      </c>
      <c r="B51" s="228">
        <v>2697</v>
      </c>
      <c r="C51" s="229"/>
    </row>
    <row r="52" s="18" customFormat="1" ht="20" customHeight="1" spans="1:3">
      <c r="A52" s="231" t="s">
        <v>905</v>
      </c>
      <c r="B52" s="228">
        <v>2537</v>
      </c>
      <c r="C52" s="229"/>
    </row>
    <row r="53" s="18" customFormat="1" ht="20" customHeight="1" spans="1:3">
      <c r="A53" s="231" t="s">
        <v>906</v>
      </c>
      <c r="B53" s="228">
        <v>6</v>
      </c>
      <c r="C53" s="229"/>
    </row>
    <row r="54" s="18" customFormat="1" ht="20" customHeight="1" spans="1:3">
      <c r="A54" s="231" t="s">
        <v>907</v>
      </c>
      <c r="B54" s="228"/>
      <c r="C54" s="229"/>
    </row>
    <row r="55" s="18" customFormat="1" ht="20" customHeight="1" spans="1:3">
      <c r="A55" s="231" t="s">
        <v>908</v>
      </c>
      <c r="B55" s="228">
        <v>151</v>
      </c>
      <c r="C55" s="229"/>
    </row>
    <row r="56" s="18" customFormat="1" ht="20" customHeight="1" spans="1:3">
      <c r="A56" s="231" t="s">
        <v>909</v>
      </c>
      <c r="B56" s="228">
        <v>3</v>
      </c>
      <c r="C56" s="229"/>
    </row>
    <row r="57" s="18" customFormat="1" ht="20" customHeight="1" spans="1:3">
      <c r="A57" s="230" t="s">
        <v>910</v>
      </c>
      <c r="B57" s="228"/>
      <c r="C57" s="229"/>
    </row>
    <row r="58" s="18" customFormat="1" ht="20" customHeight="1" spans="1:3">
      <c r="A58" s="231" t="s">
        <v>911</v>
      </c>
      <c r="B58" s="228"/>
      <c r="C58" s="229"/>
    </row>
    <row r="59" s="18" customFormat="1" ht="20" customHeight="1" spans="1:3">
      <c r="A59" s="231" t="s">
        <v>402</v>
      </c>
      <c r="B59" s="228"/>
      <c r="C59" s="229"/>
    </row>
    <row r="60" s="18" customFormat="1" ht="20" customHeight="1" spans="1:3">
      <c r="A60" s="230" t="s">
        <v>912</v>
      </c>
      <c r="B60" s="228"/>
      <c r="C60" s="229"/>
    </row>
    <row r="61" s="18" customFormat="1" ht="20" customHeight="1" spans="1:3">
      <c r="A61" s="231" t="s">
        <v>913</v>
      </c>
      <c r="B61" s="228"/>
      <c r="C61" s="229"/>
    </row>
    <row r="62" s="18" customFormat="1" ht="20" customHeight="1" spans="1:3">
      <c r="A62" s="231" t="s">
        <v>914</v>
      </c>
      <c r="B62" s="228"/>
      <c r="C62" s="229"/>
    </row>
    <row r="63" s="18" customFormat="1" ht="20" customHeight="1" spans="1:3">
      <c r="A63" s="231" t="s">
        <v>915</v>
      </c>
      <c r="B63" s="228"/>
      <c r="C63" s="229"/>
    </row>
    <row r="64" s="18" customFormat="1" ht="20" customHeight="1" spans="1:3">
      <c r="A64" s="231" t="s">
        <v>916</v>
      </c>
      <c r="B64" s="228"/>
      <c r="C64" s="229"/>
    </row>
    <row r="65" s="18" customFormat="1" ht="20" customHeight="1" spans="1:3">
      <c r="A65" s="230" t="s">
        <v>917</v>
      </c>
      <c r="B65" s="228"/>
      <c r="C65" s="229"/>
    </row>
    <row r="66" s="18" customFormat="1" ht="20" customHeight="1" spans="1:3">
      <c r="A66" s="231" t="s">
        <v>918</v>
      </c>
      <c r="B66" s="228"/>
      <c r="C66" s="229"/>
    </row>
    <row r="67" s="18" customFormat="1" ht="20" customHeight="1" spans="1:3">
      <c r="A67" s="231" t="s">
        <v>919</v>
      </c>
      <c r="B67" s="228"/>
      <c r="C67" s="229"/>
    </row>
    <row r="68" s="18" customFormat="1" ht="20" customHeight="1" spans="1:3">
      <c r="A68" s="231" t="s">
        <v>920</v>
      </c>
      <c r="B68" s="228"/>
      <c r="C68" s="229"/>
    </row>
    <row r="69" s="18" customFormat="1" ht="20" customHeight="1" spans="1:3">
      <c r="A69" s="231" t="s">
        <v>921</v>
      </c>
      <c r="B69" s="228"/>
      <c r="C69" s="229"/>
    </row>
  </sheetData>
  <mergeCells count="2">
    <mergeCell ref="A1:C1"/>
    <mergeCell ref="A2:C2"/>
  </mergeCells>
  <printOptions horizontalCentered="1"/>
  <pageMargins left="0.751388888888889" right="0.751388888888889" top="0.802777777777778" bottom="0.60625" header="0.5" footer="0.5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7"/>
  <sheetViews>
    <sheetView zoomScale="115" zoomScaleNormal="115" topLeftCell="A40" workbookViewId="0">
      <selection activeCell="B53" sqref="B53"/>
    </sheetView>
  </sheetViews>
  <sheetFormatPr defaultColWidth="9.95575221238938" defaultRowHeight="15" outlineLevelCol="1"/>
  <cols>
    <col min="1" max="1" width="64.070796460177" style="109" customWidth="1"/>
    <col min="2" max="2" width="38.2477876106195" style="109" customWidth="1"/>
    <col min="3" max="16384" width="9.95575221238938" style="18"/>
  </cols>
  <sheetData>
    <row r="1" s="18" customFormat="1" spans="1:2">
      <c r="A1" s="110" t="s">
        <v>924</v>
      </c>
      <c r="B1" s="111"/>
    </row>
    <row r="2" s="18" customFormat="1" ht="22.5" spans="1:2">
      <c r="A2" s="213" t="s">
        <v>925</v>
      </c>
      <c r="B2" s="213"/>
    </row>
    <row r="3" s="18" customFormat="1" ht="15.65" spans="1:2">
      <c r="A3" s="112"/>
      <c r="B3" s="113" t="s">
        <v>23</v>
      </c>
    </row>
    <row r="4" s="18" customFormat="1" ht="19" customHeight="1" spans="1:2">
      <c r="A4" s="114" t="s">
        <v>926</v>
      </c>
      <c r="B4" s="115" t="s">
        <v>927</v>
      </c>
    </row>
    <row r="5" s="18" customFormat="1" ht="17" customHeight="1" spans="1:2">
      <c r="A5" s="214" t="s">
        <v>928</v>
      </c>
      <c r="B5" s="117">
        <f>SUM(B6:B9)</f>
        <v>5210</v>
      </c>
    </row>
    <row r="6" s="18" customFormat="1" ht="17" customHeight="1" spans="1:2">
      <c r="A6" s="118" t="s">
        <v>929</v>
      </c>
      <c r="B6" s="215">
        <v>1187</v>
      </c>
    </row>
    <row r="7" s="18" customFormat="1" ht="17" customHeight="1" spans="1:2">
      <c r="A7" s="123" t="s">
        <v>930</v>
      </c>
      <c r="B7" s="215">
        <v>1172</v>
      </c>
    </row>
    <row r="8" s="18" customFormat="1" ht="17" customHeight="1" spans="1:2">
      <c r="A8" s="123" t="s">
        <v>931</v>
      </c>
      <c r="B8" s="215">
        <v>2590</v>
      </c>
    </row>
    <row r="9" s="18" customFormat="1" ht="17" customHeight="1" spans="1:2">
      <c r="A9" s="123" t="s">
        <v>932</v>
      </c>
      <c r="B9" s="215">
        <v>261</v>
      </c>
    </row>
    <row r="10" s="18" customFormat="1" ht="17" customHeight="1" spans="1:2">
      <c r="A10" s="216" t="s">
        <v>933</v>
      </c>
      <c r="B10" s="117">
        <f>SUM(B11:B22)</f>
        <v>37613</v>
      </c>
    </row>
    <row r="11" s="18" customFormat="1" ht="17" customHeight="1" spans="1:2">
      <c r="A11" s="118" t="s">
        <v>934</v>
      </c>
      <c r="B11" s="215">
        <v>3465</v>
      </c>
    </row>
    <row r="12" s="18" customFormat="1" ht="17" customHeight="1" spans="1:2">
      <c r="A12" s="123" t="s">
        <v>935</v>
      </c>
      <c r="B12" s="119">
        <v>3419</v>
      </c>
    </row>
    <row r="13" s="18" customFormat="1" ht="17" customHeight="1" spans="1:2">
      <c r="A13" s="123" t="s">
        <v>936</v>
      </c>
      <c r="B13" s="119">
        <v>3180</v>
      </c>
    </row>
    <row r="14" s="18" customFormat="1" ht="17" customHeight="1" spans="1:2">
      <c r="A14" s="123" t="s">
        <v>937</v>
      </c>
      <c r="B14" s="119">
        <v>6116</v>
      </c>
    </row>
    <row r="15" s="18" customFormat="1" ht="17" customHeight="1" spans="1:2">
      <c r="A15" s="123" t="s">
        <v>938</v>
      </c>
      <c r="B15" s="119"/>
    </row>
    <row r="16" s="18" customFormat="1" ht="17" customHeight="1" spans="1:2">
      <c r="A16" s="123" t="s">
        <v>939</v>
      </c>
      <c r="B16" s="119">
        <v>758</v>
      </c>
    </row>
    <row r="17" s="18" customFormat="1" ht="17" customHeight="1" spans="1:2">
      <c r="A17" s="123" t="s">
        <v>940</v>
      </c>
      <c r="B17" s="119">
        <v>2608</v>
      </c>
    </row>
    <row r="18" s="19" customFormat="1" ht="18" customHeight="1" spans="1:2">
      <c r="A18" s="123" t="s">
        <v>941</v>
      </c>
      <c r="B18" s="119">
        <v>4009</v>
      </c>
    </row>
    <row r="19" s="19" customFormat="1" ht="19" customHeight="1" spans="1:2">
      <c r="A19" s="123" t="s">
        <v>942</v>
      </c>
      <c r="B19" s="119">
        <v>6955</v>
      </c>
    </row>
    <row r="20" s="18" customFormat="1" ht="17" customHeight="1" spans="1:2">
      <c r="A20" s="123" t="s">
        <v>943</v>
      </c>
      <c r="B20" s="119">
        <v>1152</v>
      </c>
    </row>
    <row r="21" s="18" customFormat="1" ht="17" customHeight="1" spans="1:2">
      <c r="A21" s="123" t="s">
        <v>944</v>
      </c>
      <c r="B21" s="119">
        <v>5951</v>
      </c>
    </row>
    <row r="22" s="18" customFormat="1" ht="17" customHeight="1" spans="1:2">
      <c r="A22" s="123" t="s">
        <v>945</v>
      </c>
      <c r="B22" s="119"/>
    </row>
    <row r="23" s="18" customFormat="1" ht="17" customHeight="1" spans="1:2">
      <c r="A23" s="116" t="s">
        <v>946</v>
      </c>
      <c r="B23" s="117">
        <f>SUM(B24:B42)</f>
        <v>78038.9</v>
      </c>
    </row>
    <row r="24" s="18" customFormat="1" ht="17" customHeight="1" spans="1:2">
      <c r="A24" s="118" t="s">
        <v>947</v>
      </c>
      <c r="B24" s="119">
        <f>446-7</f>
        <v>439</v>
      </c>
    </row>
    <row r="25" s="18" customFormat="1" ht="17" customHeight="1" spans="1:2">
      <c r="A25" s="118" t="s">
        <v>948</v>
      </c>
      <c r="B25" s="119">
        <v>43</v>
      </c>
    </row>
    <row r="26" s="18" customFormat="1" ht="17" customHeight="1" spans="1:2">
      <c r="A26" s="123" t="s">
        <v>949</v>
      </c>
      <c r="B26" s="119">
        <f>1428-758</f>
        <v>670</v>
      </c>
    </row>
    <row r="27" s="18" customFormat="1" ht="17" customHeight="1" spans="1:2">
      <c r="A27" s="123" t="s">
        <v>950</v>
      </c>
      <c r="B27" s="119">
        <f>17548-2608-4</f>
        <v>14936</v>
      </c>
    </row>
    <row r="28" s="18" customFormat="1" ht="17" customHeight="1" spans="1:2">
      <c r="A28" s="123" t="s">
        <v>951</v>
      </c>
      <c r="B28" s="119">
        <f>1050-9</f>
        <v>1041</v>
      </c>
    </row>
    <row r="29" s="18" customFormat="1" ht="17" customHeight="1" spans="1:2">
      <c r="A29" s="123" t="s">
        <v>952</v>
      </c>
      <c r="B29" s="119">
        <f>381-75</f>
        <v>306</v>
      </c>
    </row>
    <row r="30" s="18" customFormat="1" ht="17" customHeight="1" spans="1:2">
      <c r="A30" s="123" t="s">
        <v>953</v>
      </c>
      <c r="B30" s="119">
        <f>15851-4009</f>
        <v>11842</v>
      </c>
    </row>
    <row r="31" s="18" customFormat="1" ht="17" customHeight="1" spans="1:2">
      <c r="A31" s="123" t="s">
        <v>954</v>
      </c>
      <c r="B31" s="119">
        <f>11652-6955</f>
        <v>4697</v>
      </c>
    </row>
    <row r="32" s="18" customFormat="1" ht="17" customHeight="1" spans="1:2">
      <c r="A32" s="123" t="s">
        <v>955</v>
      </c>
      <c r="B32" s="119">
        <v>4241</v>
      </c>
    </row>
    <row r="33" s="18" customFormat="1" ht="17" customHeight="1" spans="1:2">
      <c r="A33" s="123" t="s">
        <v>956</v>
      </c>
      <c r="B33" s="119">
        <v>10298</v>
      </c>
    </row>
    <row r="34" s="18" customFormat="1" ht="17" customHeight="1" spans="1:2">
      <c r="A34" s="123" t="s">
        <v>957</v>
      </c>
      <c r="B34" s="119">
        <f>27760-842-23.1</f>
        <v>26894.9</v>
      </c>
    </row>
    <row r="35" s="18" customFormat="1" ht="17" customHeight="1" spans="1:2">
      <c r="A35" s="123" t="s">
        <v>958</v>
      </c>
      <c r="B35" s="119">
        <v>546</v>
      </c>
    </row>
    <row r="36" s="18" customFormat="1" ht="17" customHeight="1" spans="1:2">
      <c r="A36" s="123" t="s">
        <v>959</v>
      </c>
      <c r="B36" s="119">
        <v>1110</v>
      </c>
    </row>
    <row r="37" s="18" customFormat="1" ht="17" customHeight="1" spans="1:2">
      <c r="A37" s="123" t="s">
        <v>960</v>
      </c>
      <c r="B37" s="119">
        <v>624</v>
      </c>
    </row>
    <row r="38" s="18" customFormat="1" ht="17" customHeight="1" spans="1:2">
      <c r="A38" s="123" t="s">
        <v>961</v>
      </c>
      <c r="B38" s="119">
        <v>62</v>
      </c>
    </row>
    <row r="39" s="18" customFormat="1" ht="17" customHeight="1" spans="1:2">
      <c r="A39" s="123" t="s">
        <v>962</v>
      </c>
      <c r="B39" s="119">
        <v>10</v>
      </c>
    </row>
    <row r="40" s="18" customFormat="1" ht="17" customHeight="1" spans="1:2">
      <c r="A40" s="123" t="s">
        <v>963</v>
      </c>
      <c r="B40" s="119">
        <v>179</v>
      </c>
    </row>
    <row r="41" s="18" customFormat="1" ht="17" customHeight="1" spans="1:2">
      <c r="A41" s="123" t="s">
        <v>964</v>
      </c>
      <c r="B41" s="119"/>
    </row>
    <row r="42" s="18" customFormat="1" ht="17" customHeight="1" spans="1:2">
      <c r="A42" s="123" t="s">
        <v>965</v>
      </c>
      <c r="B42" s="119">
        <v>100</v>
      </c>
    </row>
    <row r="43" s="18" customFormat="1" ht="17" customHeight="1" spans="1:2">
      <c r="A43" s="217" t="s">
        <v>966</v>
      </c>
      <c r="B43" s="119">
        <f>SUM(B44:B45)</f>
        <v>7654</v>
      </c>
    </row>
    <row r="44" s="18" customFormat="1" ht="17" customHeight="1" spans="1:2">
      <c r="A44" s="121" t="s">
        <v>967</v>
      </c>
      <c r="B44" s="119">
        <v>4000</v>
      </c>
    </row>
    <row r="45" s="18" customFormat="1" ht="17" customHeight="1" spans="1:2">
      <c r="A45" s="218" t="s">
        <v>968</v>
      </c>
      <c r="B45" s="119">
        <v>3654</v>
      </c>
    </row>
    <row r="46" s="18" customFormat="1" ht="17" customHeight="1" spans="1:2">
      <c r="A46" s="219" t="s">
        <v>969</v>
      </c>
      <c r="B46" s="220">
        <f>B5+B10+B23+B43</f>
        <v>128515.9</v>
      </c>
    </row>
    <row r="47" ht="21" customHeight="1" spans="1:1">
      <c r="A47" s="124" t="s">
        <v>970</v>
      </c>
    </row>
  </sheetData>
  <mergeCells count="1">
    <mergeCell ref="A2:B2"/>
  </mergeCells>
  <printOptions horizontalCentered="1"/>
  <pageMargins left="0.751388888888889" right="0.751388888888889" top="0.802777777777778" bottom="0.60625" header="0.5" footer="0.5"/>
  <pageSetup paperSize="9" scale="98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9"/>
  <sheetViews>
    <sheetView workbookViewId="0">
      <selection activeCell="I11" sqref="I11"/>
    </sheetView>
  </sheetViews>
  <sheetFormatPr defaultColWidth="9.95575221238938" defaultRowHeight="14.4"/>
  <cols>
    <col min="1" max="1" width="26" style="18" customWidth="1"/>
    <col min="2" max="3" width="11.6283185840708" style="18" customWidth="1"/>
    <col min="4" max="4" width="10.7522123893805" style="18" customWidth="1"/>
    <col min="5" max="5" width="14" style="18" customWidth="1"/>
    <col min="6" max="6" width="13.5132743362832" style="18" customWidth="1"/>
    <col min="7" max="7" width="12.6283185840708" style="18" customWidth="1"/>
    <col min="8" max="8" width="12.2477876106195" style="18" customWidth="1"/>
    <col min="9" max="9" width="15.6283185840708" style="18" customWidth="1"/>
    <col min="10" max="16384" width="9.95575221238938" style="18"/>
  </cols>
  <sheetData>
    <row r="1" ht="16" customHeight="1" spans="1:16382">
      <c r="A1" s="95" t="s">
        <v>971</v>
      </c>
      <c r="B1" s="95"/>
      <c r="C1" s="95"/>
      <c r="D1" s="95"/>
      <c r="E1" s="95"/>
      <c r="F1" s="95"/>
      <c r="G1" s="95"/>
      <c r="H1" s="95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  <c r="EX1" s="96"/>
      <c r="EY1" s="96"/>
      <c r="EZ1" s="96"/>
      <c r="FA1" s="96"/>
      <c r="FB1" s="96"/>
      <c r="FC1" s="96"/>
      <c r="FD1" s="96"/>
      <c r="FE1" s="96"/>
      <c r="FF1" s="96"/>
      <c r="FG1" s="96"/>
      <c r="FH1" s="96"/>
      <c r="FI1" s="96"/>
      <c r="FJ1" s="96"/>
      <c r="FK1" s="96"/>
      <c r="FL1" s="96"/>
      <c r="FM1" s="96"/>
      <c r="FN1" s="96"/>
      <c r="FO1" s="96"/>
      <c r="FP1" s="96"/>
      <c r="FQ1" s="96"/>
      <c r="FR1" s="96"/>
      <c r="FS1" s="96"/>
      <c r="FT1" s="96"/>
      <c r="FU1" s="96"/>
      <c r="FV1" s="96"/>
      <c r="FW1" s="96"/>
      <c r="FX1" s="96"/>
      <c r="FY1" s="96"/>
      <c r="FZ1" s="96"/>
      <c r="GA1" s="96"/>
      <c r="GB1" s="96"/>
      <c r="GC1" s="96"/>
      <c r="GD1" s="96"/>
      <c r="GE1" s="96"/>
      <c r="GF1" s="96"/>
      <c r="GG1" s="96"/>
      <c r="GH1" s="96"/>
      <c r="GI1" s="96"/>
      <c r="GJ1" s="96"/>
      <c r="GK1" s="96"/>
      <c r="GL1" s="96"/>
      <c r="GM1" s="96"/>
      <c r="GN1" s="96"/>
      <c r="GO1" s="96"/>
      <c r="GP1" s="96"/>
      <c r="GQ1" s="96"/>
      <c r="GR1" s="96"/>
      <c r="GS1" s="96"/>
      <c r="GT1" s="96"/>
      <c r="GU1" s="96"/>
      <c r="GV1" s="96"/>
      <c r="GW1" s="96"/>
      <c r="GX1" s="96"/>
      <c r="GY1" s="96"/>
      <c r="GZ1" s="96"/>
      <c r="HA1" s="96"/>
      <c r="HB1" s="96"/>
      <c r="HC1" s="96"/>
      <c r="HD1" s="96"/>
      <c r="HE1" s="96"/>
      <c r="HF1" s="96"/>
      <c r="HG1" s="96"/>
      <c r="HH1" s="96"/>
      <c r="HI1" s="96"/>
      <c r="HJ1" s="96"/>
      <c r="HK1" s="96"/>
      <c r="HL1" s="96"/>
      <c r="HM1" s="96"/>
      <c r="HN1" s="96"/>
      <c r="HO1" s="96"/>
      <c r="HP1" s="96"/>
      <c r="HQ1" s="96"/>
      <c r="HR1" s="96"/>
      <c r="HS1" s="96"/>
      <c r="HT1" s="96"/>
      <c r="HU1" s="96"/>
      <c r="HV1" s="96"/>
      <c r="HW1" s="96"/>
      <c r="HX1" s="96"/>
      <c r="HY1" s="96"/>
      <c r="HZ1" s="96"/>
      <c r="IA1" s="96"/>
      <c r="IB1" s="96"/>
      <c r="IC1" s="96"/>
      <c r="ID1" s="96"/>
      <c r="IE1" s="96"/>
      <c r="IF1" s="96"/>
      <c r="IG1" s="96"/>
      <c r="IH1" s="96"/>
      <c r="II1" s="96"/>
      <c r="IJ1" s="96"/>
      <c r="IK1" s="96"/>
      <c r="IL1" s="96"/>
      <c r="IM1" s="96"/>
      <c r="IN1" s="96"/>
      <c r="IO1" s="96"/>
      <c r="IP1" s="96"/>
      <c r="IQ1" s="96"/>
      <c r="IR1" s="96"/>
      <c r="IS1" s="96"/>
      <c r="IT1" s="96"/>
      <c r="IU1" s="96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</row>
    <row r="2" ht="30.05" customHeight="1" spans="1:16382">
      <c r="A2" s="156" t="s">
        <v>972</v>
      </c>
      <c r="B2" s="156"/>
      <c r="C2" s="156"/>
      <c r="D2" s="156"/>
      <c r="E2" s="156"/>
      <c r="F2" s="156"/>
      <c r="G2" s="156"/>
      <c r="H2" s="156"/>
      <c r="I2" s="15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  <c r="FA2" s="96"/>
      <c r="FB2" s="96"/>
      <c r="FC2" s="96"/>
      <c r="FD2" s="96"/>
      <c r="FE2" s="96"/>
      <c r="FF2" s="96"/>
      <c r="FG2" s="96"/>
      <c r="FH2" s="96"/>
      <c r="FI2" s="96"/>
      <c r="FJ2" s="96"/>
      <c r="FK2" s="96"/>
      <c r="FL2" s="96"/>
      <c r="FM2" s="96"/>
      <c r="FN2" s="96"/>
      <c r="FO2" s="96"/>
      <c r="FP2" s="96"/>
      <c r="FQ2" s="96"/>
      <c r="FR2" s="96"/>
      <c r="FS2" s="96"/>
      <c r="FT2" s="96"/>
      <c r="FU2" s="96"/>
      <c r="FV2" s="96"/>
      <c r="FW2" s="96"/>
      <c r="FX2" s="96"/>
      <c r="FY2" s="96"/>
      <c r="FZ2" s="96"/>
      <c r="GA2" s="96"/>
      <c r="GB2" s="96"/>
      <c r="GC2" s="96"/>
      <c r="GD2" s="96"/>
      <c r="GE2" s="96"/>
      <c r="GF2" s="96"/>
      <c r="GG2" s="96"/>
      <c r="GH2" s="96"/>
      <c r="GI2" s="96"/>
      <c r="GJ2" s="96"/>
      <c r="GK2" s="96"/>
      <c r="GL2" s="96"/>
      <c r="GM2" s="96"/>
      <c r="GN2" s="96"/>
      <c r="GO2" s="96"/>
      <c r="GP2" s="96"/>
      <c r="GQ2" s="96"/>
      <c r="GR2" s="96"/>
      <c r="GS2" s="96"/>
      <c r="GT2" s="96"/>
      <c r="GU2" s="96"/>
      <c r="GV2" s="96"/>
      <c r="GW2" s="96"/>
      <c r="GX2" s="96"/>
      <c r="GY2" s="96"/>
      <c r="GZ2" s="96"/>
      <c r="HA2" s="96"/>
      <c r="HB2" s="96"/>
      <c r="HC2" s="96"/>
      <c r="HD2" s="96"/>
      <c r="HE2" s="96"/>
      <c r="HF2" s="96"/>
      <c r="HG2" s="96"/>
      <c r="HH2" s="96"/>
      <c r="HI2" s="96"/>
      <c r="HJ2" s="96"/>
      <c r="HK2" s="96"/>
      <c r="HL2" s="96"/>
      <c r="HM2" s="96"/>
      <c r="HN2" s="96"/>
      <c r="HO2" s="96"/>
      <c r="HP2" s="96"/>
      <c r="HQ2" s="96"/>
      <c r="HR2" s="96"/>
      <c r="HS2" s="96"/>
      <c r="HT2" s="96"/>
      <c r="HU2" s="96"/>
      <c r="HV2" s="96"/>
      <c r="HW2" s="96"/>
      <c r="HX2" s="96"/>
      <c r="HY2" s="96"/>
      <c r="HZ2" s="96"/>
      <c r="IA2" s="96"/>
      <c r="IB2" s="96"/>
      <c r="IC2" s="96"/>
      <c r="ID2" s="96"/>
      <c r="IE2" s="96"/>
      <c r="IF2" s="96"/>
      <c r="IG2" s="96"/>
      <c r="IH2" s="96"/>
      <c r="II2" s="96"/>
      <c r="IJ2" s="96"/>
      <c r="IK2" s="96"/>
      <c r="IL2" s="96"/>
      <c r="IM2" s="96"/>
      <c r="IN2" s="96"/>
      <c r="IO2" s="96"/>
      <c r="IP2" s="96"/>
      <c r="IQ2" s="96"/>
      <c r="IR2" s="96"/>
      <c r="IS2" s="96"/>
      <c r="IT2" s="96"/>
      <c r="IU2" s="96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</row>
    <row r="3" ht="23.05" customHeight="1" spans="1:16382">
      <c r="A3" s="96"/>
      <c r="B3" s="96"/>
      <c r="C3" s="96"/>
      <c r="D3" s="96"/>
      <c r="E3" s="96"/>
      <c r="F3" s="96"/>
      <c r="G3" s="96"/>
      <c r="H3" s="96"/>
      <c r="I3" s="212" t="s">
        <v>23</v>
      </c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96"/>
      <c r="FO3" s="96"/>
      <c r="FP3" s="96"/>
      <c r="FQ3" s="96"/>
      <c r="FR3" s="96"/>
      <c r="FS3" s="96"/>
      <c r="FT3" s="96"/>
      <c r="FU3" s="96"/>
      <c r="FV3" s="96"/>
      <c r="FW3" s="96"/>
      <c r="FX3" s="96"/>
      <c r="FY3" s="96"/>
      <c r="FZ3" s="96"/>
      <c r="GA3" s="96"/>
      <c r="GB3" s="96"/>
      <c r="GC3" s="96"/>
      <c r="GD3" s="96"/>
      <c r="GE3" s="96"/>
      <c r="GF3" s="96"/>
      <c r="GG3" s="96"/>
      <c r="GH3" s="96"/>
      <c r="GI3" s="96"/>
      <c r="GJ3" s="96"/>
      <c r="GK3" s="96"/>
      <c r="GL3" s="96"/>
      <c r="GM3" s="96"/>
      <c r="GN3" s="96"/>
      <c r="GO3" s="96"/>
      <c r="GP3" s="96"/>
      <c r="GQ3" s="96"/>
      <c r="GR3" s="96"/>
      <c r="GS3" s="96"/>
      <c r="GT3" s="96"/>
      <c r="GU3" s="96"/>
      <c r="GV3" s="96"/>
      <c r="GW3" s="96"/>
      <c r="GX3" s="96"/>
      <c r="GY3" s="96"/>
      <c r="GZ3" s="96"/>
      <c r="HA3" s="96"/>
      <c r="HB3" s="96"/>
      <c r="HC3" s="96"/>
      <c r="HD3" s="96"/>
      <c r="HE3" s="96"/>
      <c r="HF3" s="96"/>
      <c r="HG3" s="96"/>
      <c r="HH3" s="96"/>
      <c r="HI3" s="96"/>
      <c r="HJ3" s="96"/>
      <c r="HK3" s="96"/>
      <c r="HL3" s="96"/>
      <c r="HM3" s="96"/>
      <c r="HN3" s="96"/>
      <c r="HO3" s="96"/>
      <c r="HP3" s="96"/>
      <c r="HQ3" s="96"/>
      <c r="HR3" s="96"/>
      <c r="HS3" s="96"/>
      <c r="HT3" s="96"/>
      <c r="HU3" s="96"/>
      <c r="HV3" s="96"/>
      <c r="HW3" s="96"/>
      <c r="HX3" s="96"/>
      <c r="HY3" s="96"/>
      <c r="HZ3" s="96"/>
      <c r="IA3" s="96"/>
      <c r="IB3" s="96"/>
      <c r="IC3" s="96"/>
      <c r="ID3" s="96"/>
      <c r="IE3" s="96"/>
      <c r="IF3" s="96"/>
      <c r="IG3" s="96"/>
      <c r="IH3" s="96"/>
      <c r="II3" s="96"/>
      <c r="IJ3" s="96"/>
      <c r="IK3" s="96"/>
      <c r="IL3" s="96"/>
      <c r="IM3" s="96"/>
      <c r="IN3" s="96"/>
      <c r="IO3" s="96"/>
      <c r="IP3" s="96"/>
      <c r="IQ3" s="96"/>
      <c r="IR3" s="96"/>
      <c r="IS3" s="96"/>
      <c r="IT3" s="96"/>
      <c r="IU3" s="96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</row>
    <row r="4" s="18" customFormat="1" ht="28.05" customHeight="1" spans="1:255">
      <c r="A4" s="98" t="s">
        <v>973</v>
      </c>
      <c r="B4" s="99" t="s">
        <v>974</v>
      </c>
      <c r="C4" s="100"/>
      <c r="D4" s="99" t="s">
        <v>975</v>
      </c>
      <c r="E4" s="99"/>
      <c r="F4" s="100"/>
      <c r="G4" s="98" t="s">
        <v>976</v>
      </c>
      <c r="H4" s="101" t="s">
        <v>977</v>
      </c>
      <c r="I4" s="108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6"/>
      <c r="FO4" s="96"/>
      <c r="FP4" s="96"/>
      <c r="FQ4" s="96"/>
      <c r="FR4" s="96"/>
      <c r="FS4" s="96"/>
      <c r="FT4" s="96"/>
      <c r="FU4" s="96"/>
      <c r="FV4" s="96"/>
      <c r="FW4" s="96"/>
      <c r="FX4" s="96"/>
      <c r="FY4" s="96"/>
      <c r="FZ4" s="96"/>
      <c r="GA4" s="96"/>
      <c r="GB4" s="96"/>
      <c r="GC4" s="96"/>
      <c r="GD4" s="96"/>
      <c r="GE4" s="96"/>
      <c r="GF4" s="96"/>
      <c r="GG4" s="96"/>
      <c r="GH4" s="96"/>
      <c r="GI4" s="96"/>
      <c r="GJ4" s="96"/>
      <c r="GK4" s="96"/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6"/>
      <c r="HI4" s="96"/>
      <c r="HJ4" s="96"/>
      <c r="HK4" s="96"/>
      <c r="HL4" s="96"/>
      <c r="HM4" s="96"/>
      <c r="HN4" s="96"/>
      <c r="HO4" s="96"/>
      <c r="HP4" s="96"/>
      <c r="HQ4" s="96"/>
      <c r="HR4" s="96"/>
      <c r="HS4" s="96"/>
      <c r="HT4" s="96"/>
      <c r="HU4" s="96"/>
      <c r="HV4" s="96"/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6"/>
      <c r="IJ4" s="96"/>
      <c r="IK4" s="96"/>
      <c r="IL4" s="96"/>
      <c r="IM4" s="96"/>
      <c r="IN4" s="96"/>
      <c r="IO4" s="96"/>
      <c r="IP4" s="96"/>
      <c r="IQ4" s="96"/>
      <c r="IR4" s="96"/>
      <c r="IS4" s="96"/>
      <c r="IT4" s="96"/>
      <c r="IU4" s="96"/>
    </row>
    <row r="5" s="18" customFormat="1" ht="40.1" customHeight="1" spans="1:9">
      <c r="A5" s="98"/>
      <c r="B5" s="102" t="s">
        <v>978</v>
      </c>
      <c r="C5" s="103" t="s">
        <v>979</v>
      </c>
      <c r="D5" s="104" t="s">
        <v>980</v>
      </c>
      <c r="E5" s="102" t="s">
        <v>981</v>
      </c>
      <c r="F5" s="102" t="s">
        <v>982</v>
      </c>
      <c r="G5" s="98"/>
      <c r="H5" s="102" t="s">
        <v>978</v>
      </c>
      <c r="I5" s="103" t="s">
        <v>979</v>
      </c>
    </row>
    <row r="6" ht="35" customHeight="1" spans="1:16382">
      <c r="A6" s="105" t="s">
        <v>983</v>
      </c>
      <c r="B6" s="107">
        <v>118400</v>
      </c>
      <c r="C6" s="107">
        <v>98326</v>
      </c>
      <c r="D6" s="107">
        <f>SUM(E6:F6)</f>
        <v>7654</v>
      </c>
      <c r="E6" s="107">
        <v>4000</v>
      </c>
      <c r="F6" s="107">
        <v>3654</v>
      </c>
      <c r="G6" s="107">
        <v>14982</v>
      </c>
      <c r="H6" s="107">
        <v>118400</v>
      </c>
      <c r="I6" s="107">
        <v>90998</v>
      </c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6"/>
      <c r="EL6" s="96"/>
      <c r="EM6" s="96"/>
      <c r="EN6" s="96"/>
      <c r="EO6" s="96"/>
      <c r="EP6" s="96"/>
      <c r="EQ6" s="96"/>
      <c r="ER6" s="96"/>
      <c r="ES6" s="96"/>
      <c r="ET6" s="96"/>
      <c r="EU6" s="96"/>
      <c r="EV6" s="96"/>
      <c r="EW6" s="96"/>
      <c r="EX6" s="96"/>
      <c r="EY6" s="96"/>
      <c r="EZ6" s="96"/>
      <c r="FA6" s="96"/>
      <c r="FB6" s="96"/>
      <c r="FC6" s="96"/>
      <c r="FD6" s="96"/>
      <c r="FE6" s="96"/>
      <c r="FF6" s="96"/>
      <c r="FG6" s="96"/>
      <c r="FH6" s="96"/>
      <c r="FI6" s="96"/>
      <c r="FJ6" s="96"/>
      <c r="FK6" s="96"/>
      <c r="FL6" s="96"/>
      <c r="FM6" s="96"/>
      <c r="FN6" s="96"/>
      <c r="FO6" s="96"/>
      <c r="FP6" s="96"/>
      <c r="FQ6" s="96"/>
      <c r="FR6" s="96"/>
      <c r="FS6" s="96"/>
      <c r="FT6" s="96"/>
      <c r="FU6" s="96"/>
      <c r="FV6" s="96"/>
      <c r="FW6" s="96"/>
      <c r="FX6" s="96"/>
      <c r="FY6" s="96"/>
      <c r="FZ6" s="96"/>
      <c r="GA6" s="96"/>
      <c r="GB6" s="96"/>
      <c r="GC6" s="96"/>
      <c r="GD6" s="96"/>
      <c r="GE6" s="96"/>
      <c r="GF6" s="96"/>
      <c r="GG6" s="96"/>
      <c r="GH6" s="96"/>
      <c r="GI6" s="96"/>
      <c r="GJ6" s="96"/>
      <c r="GK6" s="96"/>
      <c r="GL6" s="96"/>
      <c r="GM6" s="96"/>
      <c r="GN6" s="96"/>
      <c r="GO6" s="96"/>
      <c r="GP6" s="96"/>
      <c r="GQ6" s="96"/>
      <c r="GR6" s="96"/>
      <c r="GS6" s="96"/>
      <c r="GT6" s="96"/>
      <c r="GU6" s="96"/>
      <c r="GV6" s="96"/>
      <c r="GW6" s="96"/>
      <c r="GX6" s="96"/>
      <c r="GY6" s="96"/>
      <c r="GZ6" s="96"/>
      <c r="HA6" s="96"/>
      <c r="HB6" s="96"/>
      <c r="HC6" s="96"/>
      <c r="HD6" s="96"/>
      <c r="HE6" s="96"/>
      <c r="HF6" s="96"/>
      <c r="HG6" s="96"/>
      <c r="HH6" s="96"/>
      <c r="HI6" s="96"/>
      <c r="HJ6" s="96"/>
      <c r="HK6" s="96"/>
      <c r="HL6" s="96"/>
      <c r="HM6" s="96"/>
      <c r="HN6" s="96"/>
      <c r="HO6" s="96"/>
      <c r="HP6" s="96"/>
      <c r="HQ6" s="96"/>
      <c r="HR6" s="96"/>
      <c r="HS6" s="96"/>
      <c r="HT6" s="96"/>
      <c r="HU6" s="96"/>
      <c r="HV6" s="96"/>
      <c r="HW6" s="96"/>
      <c r="HX6" s="96"/>
      <c r="HY6" s="96"/>
      <c r="HZ6" s="96"/>
      <c r="IA6" s="96"/>
      <c r="IB6" s="96"/>
      <c r="IC6" s="96"/>
      <c r="ID6" s="96"/>
      <c r="IE6" s="96"/>
      <c r="IF6" s="96"/>
      <c r="IG6" s="96"/>
      <c r="IH6" s="96"/>
      <c r="II6" s="96"/>
      <c r="IJ6" s="96"/>
      <c r="IK6" s="96"/>
      <c r="IL6" s="96"/>
      <c r="IM6" s="96"/>
      <c r="IN6" s="96"/>
      <c r="IO6" s="96"/>
      <c r="IP6" s="96"/>
      <c r="IQ6" s="96"/>
      <c r="IR6" s="96"/>
      <c r="IS6" s="96"/>
      <c r="IT6" s="96"/>
      <c r="IU6" s="96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</row>
    <row r="7" s="18" customFormat="1" ht="15.65" spans="1:255">
      <c r="A7" s="96"/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6"/>
      <c r="EL7" s="96"/>
      <c r="EM7" s="96"/>
      <c r="EN7" s="96"/>
      <c r="EO7" s="96"/>
      <c r="EP7" s="96"/>
      <c r="EQ7" s="96"/>
      <c r="ER7" s="96"/>
      <c r="ES7" s="96"/>
      <c r="ET7" s="96"/>
      <c r="EU7" s="96"/>
      <c r="EV7" s="96"/>
      <c r="EW7" s="96"/>
      <c r="EX7" s="96"/>
      <c r="EY7" s="96"/>
      <c r="EZ7" s="96"/>
      <c r="FA7" s="96"/>
      <c r="FB7" s="96"/>
      <c r="FC7" s="96"/>
      <c r="FD7" s="96"/>
      <c r="FE7" s="96"/>
      <c r="FF7" s="96"/>
      <c r="FG7" s="96"/>
      <c r="FH7" s="96"/>
      <c r="FI7" s="96"/>
      <c r="FJ7" s="96"/>
      <c r="FK7" s="96"/>
      <c r="FL7" s="96"/>
      <c r="FM7" s="96"/>
      <c r="FN7" s="96"/>
      <c r="FO7" s="96"/>
      <c r="FP7" s="96"/>
      <c r="FQ7" s="96"/>
      <c r="FR7" s="96"/>
      <c r="FS7" s="96"/>
      <c r="FT7" s="96"/>
      <c r="FU7" s="96"/>
      <c r="FV7" s="96"/>
      <c r="FW7" s="96"/>
      <c r="FX7" s="96"/>
      <c r="FY7" s="96"/>
      <c r="FZ7" s="96"/>
      <c r="GA7" s="96"/>
      <c r="GB7" s="96"/>
      <c r="GC7" s="96"/>
      <c r="GD7" s="96"/>
      <c r="GE7" s="96"/>
      <c r="GF7" s="96"/>
      <c r="GG7" s="96"/>
      <c r="GH7" s="96"/>
      <c r="GI7" s="96"/>
      <c r="GJ7" s="96"/>
      <c r="GK7" s="96"/>
      <c r="GL7" s="96"/>
      <c r="GM7" s="96"/>
      <c r="GN7" s="96"/>
      <c r="GO7" s="96"/>
      <c r="GP7" s="96"/>
      <c r="GQ7" s="96"/>
      <c r="GR7" s="96"/>
      <c r="GS7" s="96"/>
      <c r="GT7" s="96"/>
      <c r="GU7" s="96"/>
      <c r="GV7" s="96"/>
      <c r="GW7" s="96"/>
      <c r="GX7" s="96"/>
      <c r="GY7" s="96"/>
      <c r="GZ7" s="96"/>
      <c r="HA7" s="96"/>
      <c r="HB7" s="96"/>
      <c r="HC7" s="96"/>
      <c r="HD7" s="96"/>
      <c r="HE7" s="96"/>
      <c r="HF7" s="96"/>
      <c r="HG7" s="96"/>
      <c r="HH7" s="96"/>
      <c r="HI7" s="96"/>
      <c r="HJ7" s="96"/>
      <c r="HK7" s="96"/>
      <c r="HL7" s="96"/>
      <c r="HM7" s="96"/>
      <c r="HN7" s="96"/>
      <c r="HO7" s="96"/>
      <c r="HP7" s="96"/>
      <c r="HQ7" s="96"/>
      <c r="HR7" s="96"/>
      <c r="HS7" s="96"/>
      <c r="HT7" s="96"/>
      <c r="HU7" s="96"/>
      <c r="HV7" s="96"/>
      <c r="HW7" s="96"/>
      <c r="HX7" s="96"/>
      <c r="HY7" s="96"/>
      <c r="HZ7" s="96"/>
      <c r="IA7" s="96"/>
      <c r="IB7" s="96"/>
      <c r="IC7" s="96"/>
      <c r="ID7" s="96"/>
      <c r="IE7" s="96"/>
      <c r="IF7" s="96"/>
      <c r="IG7" s="96"/>
      <c r="IH7" s="96"/>
      <c r="II7" s="96"/>
      <c r="IJ7" s="96"/>
      <c r="IK7" s="96"/>
      <c r="IL7" s="96"/>
      <c r="IM7" s="96"/>
      <c r="IN7" s="96"/>
      <c r="IO7" s="96"/>
      <c r="IP7" s="96"/>
      <c r="IQ7" s="96"/>
      <c r="IR7" s="96"/>
      <c r="IS7" s="96"/>
      <c r="IT7" s="96"/>
      <c r="IU7" s="96"/>
    </row>
    <row r="8" s="18" customFormat="1" ht="15.65" spans="1:255">
      <c r="A8" s="96"/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6"/>
      <c r="DK8" s="96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6"/>
      <c r="EP8" s="9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  <c r="FL8" s="96"/>
      <c r="FM8" s="96"/>
      <c r="FN8" s="96"/>
      <c r="FO8" s="96"/>
      <c r="FP8" s="96"/>
      <c r="FQ8" s="96"/>
      <c r="FR8" s="96"/>
      <c r="FS8" s="96"/>
      <c r="FT8" s="96"/>
      <c r="FU8" s="96"/>
      <c r="FV8" s="96"/>
      <c r="FW8" s="96"/>
      <c r="FX8" s="96"/>
      <c r="FY8" s="96"/>
      <c r="FZ8" s="96"/>
      <c r="GA8" s="96"/>
      <c r="GB8" s="96"/>
      <c r="GC8" s="96"/>
      <c r="GD8" s="96"/>
      <c r="GE8" s="96"/>
      <c r="GF8" s="96"/>
      <c r="GG8" s="96"/>
      <c r="GH8" s="96"/>
      <c r="GI8" s="96"/>
      <c r="GJ8" s="96"/>
      <c r="GK8" s="96"/>
      <c r="GL8" s="96"/>
      <c r="GM8" s="96"/>
      <c r="GN8" s="96"/>
      <c r="GO8" s="96"/>
      <c r="GP8" s="96"/>
      <c r="GQ8" s="96"/>
      <c r="GR8" s="96"/>
      <c r="GS8" s="96"/>
      <c r="GT8" s="96"/>
      <c r="GU8" s="96"/>
      <c r="GV8" s="96"/>
      <c r="GW8" s="96"/>
      <c r="GX8" s="96"/>
      <c r="GY8" s="96"/>
      <c r="GZ8" s="96"/>
      <c r="HA8" s="96"/>
      <c r="HB8" s="96"/>
      <c r="HC8" s="96"/>
      <c r="HD8" s="96"/>
      <c r="HE8" s="96"/>
      <c r="HF8" s="96"/>
      <c r="HG8" s="96"/>
      <c r="HH8" s="96"/>
      <c r="HI8" s="96"/>
      <c r="HJ8" s="96"/>
      <c r="HK8" s="96"/>
      <c r="HL8" s="96"/>
      <c r="HM8" s="96"/>
      <c r="HN8" s="96"/>
      <c r="HO8" s="96"/>
      <c r="HP8" s="96"/>
      <c r="HQ8" s="96"/>
      <c r="HR8" s="96"/>
      <c r="HS8" s="96"/>
      <c r="HT8" s="96"/>
      <c r="HU8" s="96"/>
      <c r="HV8" s="96"/>
      <c r="HW8" s="96"/>
      <c r="HX8" s="96"/>
      <c r="HY8" s="96"/>
      <c r="HZ8" s="96"/>
      <c r="IA8" s="96"/>
      <c r="IB8" s="96"/>
      <c r="IC8" s="96"/>
      <c r="ID8" s="96"/>
      <c r="IE8" s="96"/>
      <c r="IF8" s="96"/>
      <c r="IG8" s="96"/>
      <c r="IH8" s="96"/>
      <c r="II8" s="96"/>
      <c r="IJ8" s="96"/>
      <c r="IK8" s="96"/>
      <c r="IL8" s="96"/>
      <c r="IM8" s="96"/>
      <c r="IN8" s="96"/>
      <c r="IO8" s="96"/>
      <c r="IP8" s="96"/>
      <c r="IQ8" s="96"/>
      <c r="IR8" s="96"/>
      <c r="IS8" s="96"/>
      <c r="IT8" s="96"/>
      <c r="IU8" s="96"/>
    </row>
    <row r="9" s="18" customFormat="1" ht="15.65" spans="1:255">
      <c r="A9" s="96"/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6"/>
      <c r="DK9" s="96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DW9" s="96"/>
      <c r="DX9" s="96"/>
      <c r="DY9" s="96"/>
      <c r="DZ9" s="96"/>
      <c r="EA9" s="96"/>
      <c r="EB9" s="96"/>
      <c r="EC9" s="96"/>
      <c r="ED9" s="96"/>
      <c r="EE9" s="96"/>
      <c r="EF9" s="96"/>
      <c r="EG9" s="96"/>
      <c r="EH9" s="96"/>
      <c r="EI9" s="96"/>
      <c r="EJ9" s="96"/>
      <c r="EK9" s="96"/>
      <c r="EL9" s="96"/>
      <c r="EM9" s="96"/>
      <c r="EN9" s="96"/>
      <c r="EO9" s="96"/>
      <c r="EP9" s="96"/>
      <c r="EQ9" s="96"/>
      <c r="ER9" s="96"/>
      <c r="ES9" s="96"/>
      <c r="ET9" s="96"/>
      <c r="EU9" s="96"/>
      <c r="EV9" s="96"/>
      <c r="EW9" s="96"/>
      <c r="EX9" s="96"/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  <c r="FL9" s="96"/>
      <c r="FM9" s="96"/>
      <c r="FN9" s="96"/>
      <c r="FO9" s="96"/>
      <c r="FP9" s="96"/>
      <c r="FQ9" s="96"/>
      <c r="FR9" s="96"/>
      <c r="FS9" s="96"/>
      <c r="FT9" s="96"/>
      <c r="FU9" s="96"/>
      <c r="FV9" s="96"/>
      <c r="FW9" s="96"/>
      <c r="FX9" s="96"/>
      <c r="FY9" s="96"/>
      <c r="FZ9" s="96"/>
      <c r="GA9" s="96"/>
      <c r="GB9" s="96"/>
      <c r="GC9" s="96"/>
      <c r="GD9" s="96"/>
      <c r="GE9" s="96"/>
      <c r="GF9" s="96"/>
      <c r="GG9" s="96"/>
      <c r="GH9" s="96"/>
      <c r="GI9" s="96"/>
      <c r="GJ9" s="96"/>
      <c r="GK9" s="96"/>
      <c r="GL9" s="96"/>
      <c r="GM9" s="96"/>
      <c r="GN9" s="96"/>
      <c r="GO9" s="96"/>
      <c r="GP9" s="96"/>
      <c r="GQ9" s="96"/>
      <c r="GR9" s="96"/>
      <c r="GS9" s="96"/>
      <c r="GT9" s="96"/>
      <c r="GU9" s="96"/>
      <c r="GV9" s="96"/>
      <c r="GW9" s="96"/>
      <c r="GX9" s="96"/>
      <c r="GY9" s="96"/>
      <c r="GZ9" s="96"/>
      <c r="HA9" s="96"/>
      <c r="HB9" s="96"/>
      <c r="HC9" s="96"/>
      <c r="HD9" s="96"/>
      <c r="HE9" s="96"/>
      <c r="HF9" s="96"/>
      <c r="HG9" s="96"/>
      <c r="HH9" s="96"/>
      <c r="HI9" s="96"/>
      <c r="HJ9" s="96"/>
      <c r="HK9" s="96"/>
      <c r="HL9" s="96"/>
      <c r="HM9" s="96"/>
      <c r="HN9" s="96"/>
      <c r="HO9" s="96"/>
      <c r="HP9" s="96"/>
      <c r="HQ9" s="96"/>
      <c r="HR9" s="96"/>
      <c r="HS9" s="96"/>
      <c r="HT9" s="96"/>
      <c r="HU9" s="96"/>
      <c r="HV9" s="96"/>
      <c r="HW9" s="96"/>
      <c r="HX9" s="96"/>
      <c r="HY9" s="96"/>
      <c r="HZ9" s="96"/>
      <c r="IA9" s="96"/>
      <c r="IB9" s="96"/>
      <c r="IC9" s="96"/>
      <c r="ID9" s="96"/>
      <c r="IE9" s="96"/>
      <c r="IF9" s="96"/>
      <c r="IG9" s="96"/>
      <c r="IH9" s="96"/>
      <c r="II9" s="96"/>
      <c r="IJ9" s="96"/>
      <c r="IK9" s="96"/>
      <c r="IL9" s="96"/>
      <c r="IM9" s="96"/>
      <c r="IN9" s="96"/>
      <c r="IO9" s="96"/>
      <c r="IP9" s="96"/>
      <c r="IQ9" s="96"/>
      <c r="IR9" s="96"/>
      <c r="IS9" s="96"/>
      <c r="IT9" s="96"/>
      <c r="IU9" s="96"/>
    </row>
    <row r="10" s="18" customFormat="1" ht="15.65" spans="1:255">
      <c r="A10" s="96"/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96"/>
      <c r="DJ10" s="96"/>
      <c r="DK10" s="96"/>
      <c r="DL10" s="96"/>
      <c r="DM10" s="96"/>
      <c r="DN10" s="96"/>
      <c r="DO10" s="96"/>
      <c r="DP10" s="96"/>
      <c r="DQ10" s="96"/>
      <c r="DR10" s="96"/>
      <c r="DS10" s="96"/>
      <c r="DT10" s="96"/>
      <c r="DU10" s="96"/>
      <c r="DV10" s="96"/>
      <c r="DW10" s="96"/>
      <c r="DX10" s="96"/>
      <c r="DY10" s="96"/>
      <c r="DZ10" s="96"/>
      <c r="EA10" s="96"/>
      <c r="EB10" s="96"/>
      <c r="EC10" s="96"/>
      <c r="ED10" s="96"/>
      <c r="EE10" s="96"/>
      <c r="EF10" s="96"/>
      <c r="EG10" s="96"/>
      <c r="EH10" s="96"/>
      <c r="EI10" s="96"/>
      <c r="EJ10" s="96"/>
      <c r="EK10" s="96"/>
      <c r="EL10" s="96"/>
      <c r="EM10" s="96"/>
      <c r="EN10" s="96"/>
      <c r="EO10" s="96"/>
      <c r="EP10" s="96"/>
      <c r="EQ10" s="96"/>
      <c r="ER10" s="96"/>
      <c r="ES10" s="96"/>
      <c r="ET10" s="96"/>
      <c r="EU10" s="96"/>
      <c r="EV10" s="96"/>
      <c r="EW10" s="96"/>
      <c r="EX10" s="96"/>
      <c r="EY10" s="96"/>
      <c r="EZ10" s="96"/>
      <c r="FA10" s="96"/>
      <c r="FB10" s="96"/>
      <c r="FC10" s="96"/>
      <c r="FD10" s="96"/>
      <c r="FE10" s="96"/>
      <c r="FF10" s="96"/>
      <c r="FG10" s="96"/>
      <c r="FH10" s="96"/>
      <c r="FI10" s="96"/>
      <c r="FJ10" s="96"/>
      <c r="FK10" s="96"/>
      <c r="FL10" s="96"/>
      <c r="FM10" s="96"/>
      <c r="FN10" s="96"/>
      <c r="FO10" s="96"/>
      <c r="FP10" s="96"/>
      <c r="FQ10" s="96"/>
      <c r="FR10" s="96"/>
      <c r="FS10" s="96"/>
      <c r="FT10" s="96"/>
      <c r="FU10" s="96"/>
      <c r="FV10" s="96"/>
      <c r="FW10" s="96"/>
      <c r="FX10" s="96"/>
      <c r="FY10" s="96"/>
      <c r="FZ10" s="96"/>
      <c r="GA10" s="96"/>
      <c r="GB10" s="96"/>
      <c r="GC10" s="96"/>
      <c r="GD10" s="96"/>
      <c r="GE10" s="96"/>
      <c r="GF10" s="96"/>
      <c r="GG10" s="96"/>
      <c r="GH10" s="96"/>
      <c r="GI10" s="96"/>
      <c r="GJ10" s="96"/>
      <c r="GK10" s="96"/>
      <c r="GL10" s="96"/>
      <c r="GM10" s="96"/>
      <c r="GN10" s="96"/>
      <c r="GO10" s="96"/>
      <c r="GP10" s="96"/>
      <c r="GQ10" s="96"/>
      <c r="GR10" s="96"/>
      <c r="GS10" s="96"/>
      <c r="GT10" s="96"/>
      <c r="GU10" s="96"/>
      <c r="GV10" s="96"/>
      <c r="GW10" s="96"/>
      <c r="GX10" s="96"/>
      <c r="GY10" s="96"/>
      <c r="GZ10" s="96"/>
      <c r="HA10" s="96"/>
      <c r="HB10" s="96"/>
      <c r="HC10" s="96"/>
      <c r="HD10" s="96"/>
      <c r="HE10" s="96"/>
      <c r="HF10" s="96"/>
      <c r="HG10" s="96"/>
      <c r="HH10" s="96"/>
      <c r="HI10" s="96"/>
      <c r="HJ10" s="96"/>
      <c r="HK10" s="96"/>
      <c r="HL10" s="96"/>
      <c r="HM10" s="96"/>
      <c r="HN10" s="96"/>
      <c r="HO10" s="96"/>
      <c r="HP10" s="96"/>
      <c r="HQ10" s="96"/>
      <c r="HR10" s="96"/>
      <c r="HS10" s="96"/>
      <c r="HT10" s="96"/>
      <c r="HU10" s="96"/>
      <c r="HV10" s="96"/>
      <c r="HW10" s="96"/>
      <c r="HX10" s="96"/>
      <c r="HY10" s="96"/>
      <c r="HZ10" s="96"/>
      <c r="IA10" s="96"/>
      <c r="IB10" s="96"/>
      <c r="IC10" s="96"/>
      <c r="ID10" s="96"/>
      <c r="IE10" s="96"/>
      <c r="IF10" s="96"/>
      <c r="IG10" s="96"/>
      <c r="IH10" s="96"/>
      <c r="II10" s="96"/>
      <c r="IJ10" s="96"/>
      <c r="IK10" s="96"/>
      <c r="IL10" s="96"/>
      <c r="IM10" s="96"/>
      <c r="IN10" s="96"/>
      <c r="IO10" s="96"/>
      <c r="IP10" s="96"/>
      <c r="IQ10" s="96"/>
      <c r="IR10" s="96"/>
      <c r="IS10" s="96"/>
      <c r="IT10" s="96"/>
      <c r="IU10" s="96"/>
    </row>
    <row r="11" s="18" customFormat="1" ht="15.65" spans="1:255">
      <c r="A11" s="96"/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96"/>
      <c r="DJ11" s="96"/>
      <c r="DK11" s="96"/>
      <c r="DL11" s="96"/>
      <c r="DM11" s="96"/>
      <c r="DN11" s="96"/>
      <c r="DO11" s="96"/>
      <c r="DP11" s="96"/>
      <c r="DQ11" s="96"/>
      <c r="DR11" s="96"/>
      <c r="DS11" s="96"/>
      <c r="DT11" s="96"/>
      <c r="DU11" s="96"/>
      <c r="DV11" s="96"/>
      <c r="DW11" s="96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6"/>
      <c r="EL11" s="96"/>
      <c r="EM11" s="96"/>
      <c r="EN11" s="96"/>
      <c r="EO11" s="96"/>
      <c r="EP11" s="96"/>
      <c r="EQ11" s="96"/>
      <c r="ER11" s="96"/>
      <c r="ES11" s="96"/>
      <c r="ET11" s="96"/>
      <c r="EU11" s="96"/>
      <c r="EV11" s="96"/>
      <c r="EW11" s="96"/>
      <c r="EX11" s="96"/>
      <c r="EY11" s="96"/>
      <c r="EZ11" s="96"/>
      <c r="FA11" s="96"/>
      <c r="FB11" s="96"/>
      <c r="FC11" s="96"/>
      <c r="FD11" s="96"/>
      <c r="FE11" s="96"/>
      <c r="FF11" s="96"/>
      <c r="FG11" s="96"/>
      <c r="FH11" s="96"/>
      <c r="FI11" s="96"/>
      <c r="FJ11" s="96"/>
      <c r="FK11" s="96"/>
      <c r="FL11" s="96"/>
      <c r="FM11" s="96"/>
      <c r="FN11" s="96"/>
      <c r="FO11" s="96"/>
      <c r="FP11" s="96"/>
      <c r="FQ11" s="96"/>
      <c r="FR11" s="96"/>
      <c r="FS11" s="96"/>
      <c r="FT11" s="96"/>
      <c r="FU11" s="96"/>
      <c r="FV11" s="96"/>
      <c r="FW11" s="96"/>
      <c r="FX11" s="96"/>
      <c r="FY11" s="96"/>
      <c r="FZ11" s="96"/>
      <c r="GA11" s="96"/>
      <c r="GB11" s="96"/>
      <c r="GC11" s="96"/>
      <c r="GD11" s="96"/>
      <c r="GE11" s="96"/>
      <c r="GF11" s="96"/>
      <c r="GG11" s="96"/>
      <c r="GH11" s="96"/>
      <c r="GI11" s="96"/>
      <c r="GJ11" s="96"/>
      <c r="GK11" s="96"/>
      <c r="GL11" s="96"/>
      <c r="GM11" s="96"/>
      <c r="GN11" s="96"/>
      <c r="GO11" s="96"/>
      <c r="GP11" s="96"/>
      <c r="GQ11" s="96"/>
      <c r="GR11" s="96"/>
      <c r="GS11" s="96"/>
      <c r="GT11" s="96"/>
      <c r="GU11" s="96"/>
      <c r="GV11" s="96"/>
      <c r="GW11" s="96"/>
      <c r="GX11" s="96"/>
      <c r="GY11" s="96"/>
      <c r="GZ11" s="96"/>
      <c r="HA11" s="96"/>
      <c r="HB11" s="96"/>
      <c r="HC11" s="96"/>
      <c r="HD11" s="96"/>
      <c r="HE11" s="96"/>
      <c r="HF11" s="96"/>
      <c r="HG11" s="96"/>
      <c r="HH11" s="96"/>
      <c r="HI11" s="96"/>
      <c r="HJ11" s="96"/>
      <c r="HK11" s="96"/>
      <c r="HL11" s="96"/>
      <c r="HM11" s="96"/>
      <c r="HN11" s="96"/>
      <c r="HO11" s="96"/>
      <c r="HP11" s="96"/>
      <c r="HQ11" s="96"/>
      <c r="HR11" s="96"/>
      <c r="HS11" s="96"/>
      <c r="HT11" s="96"/>
      <c r="HU11" s="96"/>
      <c r="HV11" s="96"/>
      <c r="HW11" s="96"/>
      <c r="HX11" s="96"/>
      <c r="HY11" s="96"/>
      <c r="HZ11" s="96"/>
      <c r="IA11" s="96"/>
      <c r="IB11" s="96"/>
      <c r="IC11" s="96"/>
      <c r="ID11" s="96"/>
      <c r="IE11" s="96"/>
      <c r="IF11" s="96"/>
      <c r="IG11" s="96"/>
      <c r="IH11" s="96"/>
      <c r="II11" s="96"/>
      <c r="IJ11" s="96"/>
      <c r="IK11" s="96"/>
      <c r="IL11" s="96"/>
      <c r="IM11" s="96"/>
      <c r="IN11" s="96"/>
      <c r="IO11" s="96"/>
      <c r="IP11" s="96"/>
      <c r="IQ11" s="96"/>
      <c r="IR11" s="96"/>
      <c r="IS11" s="96"/>
      <c r="IT11" s="96"/>
      <c r="IU11" s="96"/>
    </row>
    <row r="12" s="18" customFormat="1" ht="15.65" spans="1:255">
      <c r="A12" s="96"/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96"/>
      <c r="DJ12" s="96"/>
      <c r="DK12" s="96"/>
      <c r="DL12" s="96"/>
      <c r="DM12" s="96"/>
      <c r="DN12" s="96"/>
      <c r="DO12" s="96"/>
      <c r="DP12" s="96"/>
      <c r="DQ12" s="96"/>
      <c r="DR12" s="96"/>
      <c r="DS12" s="96"/>
      <c r="DT12" s="96"/>
      <c r="DU12" s="96"/>
      <c r="DV12" s="96"/>
      <c r="DW12" s="96"/>
      <c r="DX12" s="96"/>
      <c r="DY12" s="96"/>
      <c r="DZ12" s="96"/>
      <c r="EA12" s="96"/>
      <c r="EB12" s="96"/>
      <c r="EC12" s="96"/>
      <c r="ED12" s="96"/>
      <c r="EE12" s="96"/>
      <c r="EF12" s="96"/>
      <c r="EG12" s="96"/>
      <c r="EH12" s="96"/>
      <c r="EI12" s="96"/>
      <c r="EJ12" s="96"/>
      <c r="EK12" s="96"/>
      <c r="EL12" s="96"/>
      <c r="EM12" s="96"/>
      <c r="EN12" s="96"/>
      <c r="EO12" s="96"/>
      <c r="EP12" s="96"/>
      <c r="EQ12" s="96"/>
      <c r="ER12" s="96"/>
      <c r="ES12" s="96"/>
      <c r="ET12" s="96"/>
      <c r="EU12" s="96"/>
      <c r="EV12" s="96"/>
      <c r="EW12" s="96"/>
      <c r="EX12" s="96"/>
      <c r="EY12" s="96"/>
      <c r="EZ12" s="96"/>
      <c r="FA12" s="96"/>
      <c r="FB12" s="96"/>
      <c r="FC12" s="96"/>
      <c r="FD12" s="96"/>
      <c r="FE12" s="96"/>
      <c r="FF12" s="96"/>
      <c r="FG12" s="96"/>
      <c r="FH12" s="96"/>
      <c r="FI12" s="96"/>
      <c r="FJ12" s="96"/>
      <c r="FK12" s="96"/>
      <c r="FL12" s="96"/>
      <c r="FM12" s="96"/>
      <c r="FN12" s="96"/>
      <c r="FO12" s="96"/>
      <c r="FP12" s="96"/>
      <c r="FQ12" s="96"/>
      <c r="FR12" s="96"/>
      <c r="FS12" s="96"/>
      <c r="FT12" s="96"/>
      <c r="FU12" s="96"/>
      <c r="FV12" s="96"/>
      <c r="FW12" s="96"/>
      <c r="FX12" s="96"/>
      <c r="FY12" s="96"/>
      <c r="FZ12" s="96"/>
      <c r="GA12" s="96"/>
      <c r="GB12" s="96"/>
      <c r="GC12" s="96"/>
      <c r="GD12" s="96"/>
      <c r="GE12" s="96"/>
      <c r="GF12" s="96"/>
      <c r="GG12" s="96"/>
      <c r="GH12" s="96"/>
      <c r="GI12" s="96"/>
      <c r="GJ12" s="96"/>
      <c r="GK12" s="96"/>
      <c r="GL12" s="96"/>
      <c r="GM12" s="96"/>
      <c r="GN12" s="96"/>
      <c r="GO12" s="96"/>
      <c r="GP12" s="96"/>
      <c r="GQ12" s="96"/>
      <c r="GR12" s="96"/>
      <c r="GS12" s="96"/>
      <c r="GT12" s="96"/>
      <c r="GU12" s="96"/>
      <c r="GV12" s="96"/>
      <c r="GW12" s="96"/>
      <c r="GX12" s="96"/>
      <c r="GY12" s="96"/>
      <c r="GZ12" s="96"/>
      <c r="HA12" s="96"/>
      <c r="HB12" s="96"/>
      <c r="HC12" s="96"/>
      <c r="HD12" s="96"/>
      <c r="HE12" s="96"/>
      <c r="HF12" s="96"/>
      <c r="HG12" s="96"/>
      <c r="HH12" s="96"/>
      <c r="HI12" s="96"/>
      <c r="HJ12" s="96"/>
      <c r="HK12" s="96"/>
      <c r="HL12" s="96"/>
      <c r="HM12" s="96"/>
      <c r="HN12" s="96"/>
      <c r="HO12" s="96"/>
      <c r="HP12" s="96"/>
      <c r="HQ12" s="96"/>
      <c r="HR12" s="96"/>
      <c r="HS12" s="96"/>
      <c r="HT12" s="96"/>
      <c r="HU12" s="96"/>
      <c r="HV12" s="96"/>
      <c r="HW12" s="96"/>
      <c r="HX12" s="96"/>
      <c r="HY12" s="96"/>
      <c r="HZ12" s="96"/>
      <c r="IA12" s="96"/>
      <c r="IB12" s="96"/>
      <c r="IC12" s="96"/>
      <c r="ID12" s="96"/>
      <c r="IE12" s="96"/>
      <c r="IF12" s="96"/>
      <c r="IG12" s="96"/>
      <c r="IH12" s="96"/>
      <c r="II12" s="96"/>
      <c r="IJ12" s="96"/>
      <c r="IK12" s="96"/>
      <c r="IL12" s="96"/>
      <c r="IM12" s="96"/>
      <c r="IN12" s="96"/>
      <c r="IO12" s="96"/>
      <c r="IP12" s="96"/>
      <c r="IQ12" s="96"/>
      <c r="IR12" s="96"/>
      <c r="IS12" s="96"/>
      <c r="IT12" s="96"/>
      <c r="IU12" s="96"/>
    </row>
    <row r="13" s="18" customFormat="1" ht="15.65" spans="1:255">
      <c r="A13" s="96"/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96"/>
      <c r="DJ13" s="96"/>
      <c r="DK13" s="96"/>
      <c r="DL13" s="96"/>
      <c r="DM13" s="96"/>
      <c r="DN13" s="96"/>
      <c r="DO13" s="96"/>
      <c r="DP13" s="96"/>
      <c r="DQ13" s="96"/>
      <c r="DR13" s="96"/>
      <c r="DS13" s="96"/>
      <c r="DT13" s="96"/>
      <c r="DU13" s="96"/>
      <c r="DV13" s="96"/>
      <c r="DW13" s="96"/>
      <c r="DX13" s="96"/>
      <c r="DY13" s="96"/>
      <c r="DZ13" s="96"/>
      <c r="EA13" s="96"/>
      <c r="EB13" s="96"/>
      <c r="EC13" s="96"/>
      <c r="ED13" s="96"/>
      <c r="EE13" s="96"/>
      <c r="EF13" s="96"/>
      <c r="EG13" s="96"/>
      <c r="EH13" s="96"/>
      <c r="EI13" s="96"/>
      <c r="EJ13" s="96"/>
      <c r="EK13" s="96"/>
      <c r="EL13" s="96"/>
      <c r="EM13" s="96"/>
      <c r="EN13" s="96"/>
      <c r="EO13" s="96"/>
      <c r="EP13" s="96"/>
      <c r="EQ13" s="96"/>
      <c r="ER13" s="96"/>
      <c r="ES13" s="96"/>
      <c r="ET13" s="96"/>
      <c r="EU13" s="96"/>
      <c r="EV13" s="96"/>
      <c r="EW13" s="96"/>
      <c r="EX13" s="96"/>
      <c r="EY13" s="96"/>
      <c r="EZ13" s="96"/>
      <c r="FA13" s="96"/>
      <c r="FB13" s="96"/>
      <c r="FC13" s="96"/>
      <c r="FD13" s="96"/>
      <c r="FE13" s="96"/>
      <c r="FF13" s="96"/>
      <c r="FG13" s="96"/>
      <c r="FH13" s="96"/>
      <c r="FI13" s="96"/>
      <c r="FJ13" s="96"/>
      <c r="FK13" s="96"/>
      <c r="FL13" s="96"/>
      <c r="FM13" s="96"/>
      <c r="FN13" s="96"/>
      <c r="FO13" s="96"/>
      <c r="FP13" s="96"/>
      <c r="FQ13" s="96"/>
      <c r="FR13" s="96"/>
      <c r="FS13" s="96"/>
      <c r="FT13" s="96"/>
      <c r="FU13" s="96"/>
      <c r="FV13" s="96"/>
      <c r="FW13" s="96"/>
      <c r="FX13" s="96"/>
      <c r="FY13" s="96"/>
      <c r="FZ13" s="96"/>
      <c r="GA13" s="96"/>
      <c r="GB13" s="96"/>
      <c r="GC13" s="96"/>
      <c r="GD13" s="96"/>
      <c r="GE13" s="96"/>
      <c r="GF13" s="96"/>
      <c r="GG13" s="96"/>
      <c r="GH13" s="96"/>
      <c r="GI13" s="96"/>
      <c r="GJ13" s="96"/>
      <c r="GK13" s="96"/>
      <c r="GL13" s="96"/>
      <c r="GM13" s="96"/>
      <c r="GN13" s="96"/>
      <c r="GO13" s="96"/>
      <c r="GP13" s="96"/>
      <c r="GQ13" s="96"/>
      <c r="GR13" s="96"/>
      <c r="GS13" s="96"/>
      <c r="GT13" s="96"/>
      <c r="GU13" s="96"/>
      <c r="GV13" s="96"/>
      <c r="GW13" s="96"/>
      <c r="GX13" s="96"/>
      <c r="GY13" s="96"/>
      <c r="GZ13" s="96"/>
      <c r="HA13" s="96"/>
      <c r="HB13" s="96"/>
      <c r="HC13" s="96"/>
      <c r="HD13" s="96"/>
      <c r="HE13" s="96"/>
      <c r="HF13" s="96"/>
      <c r="HG13" s="96"/>
      <c r="HH13" s="96"/>
      <c r="HI13" s="96"/>
      <c r="HJ13" s="96"/>
      <c r="HK13" s="96"/>
      <c r="HL13" s="96"/>
      <c r="HM13" s="96"/>
      <c r="HN13" s="96"/>
      <c r="HO13" s="96"/>
      <c r="HP13" s="96"/>
      <c r="HQ13" s="96"/>
      <c r="HR13" s="96"/>
      <c r="HS13" s="96"/>
      <c r="HT13" s="96"/>
      <c r="HU13" s="96"/>
      <c r="HV13" s="96"/>
      <c r="HW13" s="96"/>
      <c r="HX13" s="96"/>
      <c r="HY13" s="96"/>
      <c r="HZ13" s="96"/>
      <c r="IA13" s="96"/>
      <c r="IB13" s="96"/>
      <c r="IC13" s="96"/>
      <c r="ID13" s="96"/>
      <c r="IE13" s="96"/>
      <c r="IF13" s="96"/>
      <c r="IG13" s="96"/>
      <c r="IH13" s="96"/>
      <c r="II13" s="96"/>
      <c r="IJ13" s="96"/>
      <c r="IK13" s="96"/>
      <c r="IL13" s="96"/>
      <c r="IM13" s="96"/>
      <c r="IN13" s="96"/>
      <c r="IO13" s="96"/>
      <c r="IP13" s="96"/>
      <c r="IQ13" s="96"/>
      <c r="IR13" s="96"/>
      <c r="IS13" s="96"/>
      <c r="IT13" s="96"/>
      <c r="IU13" s="96"/>
    </row>
    <row r="18" ht="38" customHeight="1" spans="1:8">
      <c r="A18" s="76"/>
      <c r="B18" s="76"/>
      <c r="C18" s="76"/>
      <c r="D18" s="76"/>
      <c r="E18" s="76"/>
      <c r="F18" s="76"/>
      <c r="G18" s="76"/>
      <c r="H18" s="76"/>
    </row>
    <row r="19" ht="34" customHeight="1" spans="1:8">
      <c r="A19" s="76"/>
      <c r="B19" s="76"/>
      <c r="C19" s="76"/>
      <c r="D19" s="76"/>
      <c r="E19" s="76"/>
      <c r="F19" s="76"/>
      <c r="G19" s="76"/>
      <c r="H19" s="76"/>
    </row>
  </sheetData>
  <mergeCells count="6">
    <mergeCell ref="A2:I2"/>
    <mergeCell ref="B4:C4"/>
    <mergeCell ref="D4:F4"/>
    <mergeCell ref="H4:I4"/>
    <mergeCell ref="A4:A5"/>
    <mergeCell ref="G4:G5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封面</vt:lpstr>
      <vt:lpstr>目录</vt:lpstr>
      <vt:lpstr>一般收入</vt:lpstr>
      <vt:lpstr>一般支出</vt:lpstr>
      <vt:lpstr>一般本级支出（功能分类）</vt:lpstr>
      <vt:lpstr>一般基本支出（经济分类）</vt:lpstr>
      <vt:lpstr>一般本级基本支出（经济分类)</vt:lpstr>
      <vt:lpstr>一般税收返还和转移支付</vt:lpstr>
      <vt:lpstr>一般债务</vt:lpstr>
      <vt:lpstr>一般收支平衡</vt:lpstr>
      <vt:lpstr>基金预算收入</vt:lpstr>
      <vt:lpstr>基金支出</vt:lpstr>
      <vt:lpstr>基金支出—功能科目</vt:lpstr>
      <vt:lpstr>基金转移支付</vt:lpstr>
      <vt:lpstr>专项债</vt:lpstr>
      <vt:lpstr>国有资本收入</vt:lpstr>
      <vt:lpstr>国有资本支出</vt:lpstr>
      <vt:lpstr>社保基金收入</vt:lpstr>
      <vt:lpstr>社保基金支出</vt:lpstr>
      <vt:lpstr>三公经费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2019-06-12T01:59:00Z</dcterms:created>
  <dcterms:modified xsi:type="dcterms:W3CDTF">2019-10-22T03:29:15Z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  <property fmtid="{D5CDD505-2E9C-101B-9397-08002B2CF9AE}" pid="3" name="KSOReadingLayout">
    <vt:bool>false</vt:bool>
  </property>
</Properties>
</file>